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9" firstSheet="9" activeTab="15"/>
  </bookViews>
  <sheets>
    <sheet name="Poznámky" sheetId="1" r:id="rId1"/>
    <sheet name="Rekapitulácia" sheetId="2" r:id="rId2"/>
    <sheet name="vysvetlivky" sheetId="3" state="hidden" r:id="rId3"/>
    <sheet name="14_Sumarizácia" sheetId="4" r:id="rId4"/>
    <sheet name="13_ Finančné operácie" sheetId="5" r:id="rId5"/>
    <sheet name="12_Služby a obchod BV" sheetId="6" r:id="rId6"/>
    <sheet name="11_Soc_veci BV" sheetId="7" r:id="rId7"/>
    <sheet name="10_Vnútro BV" sheetId="8" r:id="rId8"/>
    <sheet name="9_kultúra BV" sheetId="9" r:id="rId9"/>
    <sheet name="8_Vzdelávanie BV" sheetId="10" r:id="rId10"/>
    <sheet name="7_Organizačné BV" sheetId="11" r:id="rId11"/>
    <sheet name="6_ekonomika BV" sheetId="12" r:id="rId12"/>
    <sheet name="5_hospodárstvo BV" sheetId="13" r:id="rId13"/>
    <sheet name="4_Infraštruktúra BV+KV" sheetId="14" r:id="rId14"/>
    <sheet name="3_Výstavba BV" sheetId="15" r:id="rId15"/>
    <sheet name="2_Životné prostr BV_" sheetId="16" r:id="rId16"/>
    <sheet name="1_Pôdohospodárstvo BV+ KV" sheetId="17" r:id="rId17"/>
    <sheet name="KP" sheetId="18" r:id="rId18"/>
    <sheet name="BP" sheetId="19" r:id="rId19"/>
    <sheet name="Hárok1" sheetId="20" r:id="rId20"/>
  </sheets>
  <definedNames>
    <definedName name="Excel_BuiltIn_Print_Area_1_1">'Poznámky'!$A$1:$C$14</definedName>
    <definedName name="Excel_BuiltIn_Print_Area_1_1_1">'Poznámky'!$A$1:$B$19</definedName>
    <definedName name="Excel_BuiltIn_Print_Area_10_1">'8_Vzdelávanie BV'!$A$1:$F$125</definedName>
    <definedName name="Excel_BuiltIn_Print_Area_10_1_1">'6_ekonomika BV'!$A$1:$F$1</definedName>
    <definedName name="Excel_BuiltIn_Print_Area_11">'7_Organizačné BV'!$A$2:$F$60</definedName>
    <definedName name="Excel_BuiltIn_Print_Area_12">'6_ekonomika BV'!$A$1:$F$29</definedName>
    <definedName name="Excel_BuiltIn_Print_Area_12_1">'6_ekonomika BV'!$A$1:$F$31</definedName>
    <definedName name="Excel_BuiltIn_Print_Area_12_1_1">'5_hospodárstvo BV'!$A$2:$F$141</definedName>
    <definedName name="Excel_BuiltIn_Print_Area_13">'5_hospodárstvo BV'!$B$1:$F$141</definedName>
    <definedName name="Excel_BuiltIn_Print_Area_13_1">'5_hospodárstvo BV'!$A$1:$F$141</definedName>
    <definedName name="Excel_BuiltIn_Print_Area_13_1_1">'3_Výstavba BV'!$A$1:$F$50</definedName>
    <definedName name="Excel_BuiltIn_Print_Area_14">'4_Infraštruktúra BV+KV'!$A$1:$F$20</definedName>
    <definedName name="Excel_BuiltIn_Print_Area_15">'3_Výstavba BV'!$A$1:$F$38</definedName>
    <definedName name="Excel_BuiltIn_Print_Area_17">'1_Pôdohospodárstvo BV+ KV'!$A$1:$F$14</definedName>
    <definedName name="Excel_BuiltIn_Print_Area_18">'KP'!$A$1:$F$20</definedName>
    <definedName name="Excel_BuiltIn_Print_Area_18_1_1">'BP'!$C$65:$F$93</definedName>
    <definedName name="Excel_BuiltIn_Print_Area_2_1">'Rekapitulácia'!$B$4:$C$28</definedName>
    <definedName name="Excel_BuiltIn_Print_Area_2_1_1">'Rekapitulácia'!$B$4:$C$28</definedName>
    <definedName name="Excel_BuiltIn_Print_Area_2_1_1_1">"$10_Vnútro.$#REF!$#REF!:$#REF!$#REF!"</definedName>
    <definedName name="Excel_BuiltIn_Print_Area_3_1">'14_Sumarizácia'!$A$2:$B$40</definedName>
    <definedName name="Excel_BuiltIn_Print_Area_3_1_1">'14_Sumarizácia'!$A$2:$B$41</definedName>
    <definedName name="Excel_BuiltIn_Print_Area_3_1_1_1">'13_ Finančné operácie'!$B$1:$C$23</definedName>
    <definedName name="Excel_BuiltIn_Print_Area_4_1_1">'13_ Finančné operácie'!$B$2:$C$18</definedName>
    <definedName name="Excel_BuiltIn_Print_Area_4_1_1_1">"$11_Soc_veci.$#REF!$#REF!:$#REF!$#REF!"</definedName>
    <definedName name="Excel_BuiltIn_Print_Area_5">'13_ Finančné operácie'!$B$1:$C$18</definedName>
    <definedName name="Excel_BuiltIn_Print_Area_5_1_1">'12_Služby a obchod BV'!$A$1:$F$32</definedName>
    <definedName name="Excel_BuiltIn_Print_Area_5_1_1_1">'11_Soc_veci BV'!$A$1:$F$1</definedName>
    <definedName name="Excel_BuiltIn_Print_Area_5_1_1_1_1">'12_Služby a obchod BV'!$A$1:$F$30</definedName>
    <definedName name="Excel_BuiltIn_Print_Area_6">'12_Služby a obchod BV'!$A$1:$F$38</definedName>
    <definedName name="Excel_BuiltIn_Print_Area_6_1">'10_Vnútro BV'!$A$1:$F$14</definedName>
    <definedName name="Excel_BuiltIn_Print_Area_6_1_1">"$9_kultúra.$#REF!$#REF!:$#REF!$#REF!"</definedName>
    <definedName name="Excel_BuiltIn_Print_Area_7_1">'10_Vnútro BV'!$A$55:$F$57</definedName>
    <definedName name="Excel_BuiltIn_Print_Area_7_1_1">'9_kultúra BV'!$A$1:$F$1</definedName>
    <definedName name="Excel_BuiltIn_Print_Area_7_1_1_1">"$8_Vzdelávanie.$#REF!$#REF!:$#REF!$#REF!"</definedName>
    <definedName name="Excel_BuiltIn_Print_Area_8">'10_Vnútro BV'!$A$1:$F$117</definedName>
    <definedName name="Excel_BuiltIn_Print_Area_8_1_1">'8_Vzdelávanie BV'!$A$1:$F$1</definedName>
    <definedName name="Excel_BuiltIn_Print_Area_8_1_1_1">"$7_Organizačné.$#REF!$#REF!:$#REF!$#REF!"</definedName>
    <definedName name="Excel_BuiltIn_Print_Area_9">'9_kultúra BV'!$A$1:$F$48</definedName>
    <definedName name="Excel_BuiltIn_Print_Area_9_1_1">'8_Vzdelávanie BV'!$A$126:$F$150</definedName>
    <definedName name="Excel_BuiltIn_Print_Area_9_1_1_1">'8_Vzdelávanie BV'!$B$114:$F$150</definedName>
    <definedName name="Excel_BuiltIn_Print_Area_9_1_1_1_1">'8_Vzdelávanie BV'!$A$114:$F$117</definedName>
    <definedName name="Excel_BuiltIn_Print_Area_9_1_1_1_1_1">'7_Organizačné BV'!$A$2:$F$2</definedName>
    <definedName name="Excel_BuiltIn_Print_Area_9_1_1_1_1_1_1">"$6_ekonomika.$#REF!$#REF!:$#REF!$#REF!"</definedName>
    <definedName name="_xlnm.Print_Area" localSheetId="16">'1_Pôdohospodárstvo BV+ KV'!$A$1:$J$31</definedName>
    <definedName name="_xlnm.Print_Area" localSheetId="7">'10_Vnútro BV'!$A$1:$L$144</definedName>
    <definedName name="_xlnm.Print_Area" localSheetId="6">'11_Soc_veci BV'!$A$1:$O$38</definedName>
    <definedName name="_xlnm.Print_Area" localSheetId="5">'12_Služby a obchod BV'!$A$1:$L$41</definedName>
    <definedName name="_xlnm.Print_Area" localSheetId="4">'13_ Finančné operácie'!$A$1:$J$19</definedName>
    <definedName name="_xlnm.Print_Area" localSheetId="3">'14_Sumarizácia'!$A$1:$I$40</definedName>
    <definedName name="_xlnm.Print_Area" localSheetId="15">'2_Životné prostr BV_'!$A$1:$L$100</definedName>
    <definedName name="_xlnm.Print_Area" localSheetId="14">'3_Výstavba BV'!$A$1:$L$91</definedName>
    <definedName name="_xlnm.Print_Area" localSheetId="13">'4_Infraštruktúra BV+KV'!$A$1:$N$45</definedName>
    <definedName name="_xlnm.Print_Area" localSheetId="12">'5_hospodárstvo BV'!$A$1:$L$164</definedName>
    <definedName name="_xlnm.Print_Area" localSheetId="11">'6_ekonomika BV'!$A$1:$L$30</definedName>
    <definedName name="_xlnm.Print_Area" localSheetId="10">'7_Organizačné BV'!$A$1:$L$60</definedName>
    <definedName name="_xlnm.Print_Area" localSheetId="9">'8_Vzdelávanie BV'!$A$1:$L$163</definedName>
    <definedName name="_xlnm.Print_Area" localSheetId="8">'9_kultúra BV'!$A$1:$J$59</definedName>
    <definedName name="_xlnm.Print_Area" localSheetId="18">'BP'!$A$1:$Q$93</definedName>
    <definedName name="_xlnm.Print_Area" localSheetId="17">'KP'!$A$1:$M$25</definedName>
    <definedName name="_xlnm.Print_Area" localSheetId="0">'Poznámky'!$A$1:$C$15</definedName>
    <definedName name="_xlnm.Print_Area" localSheetId="1">'Rekapitulácia'!$A$2:$J$30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E23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49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72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9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E35" authorId="0">
      <text>
        <r>
          <rPr>
            <sz val="10"/>
            <rFont val="Arial"/>
            <family val="2"/>
          </rPr>
          <t>Výdavky súvisiace s kultúrnou činnosťou vecné dary, finančné odmeny za kultúrne podujatia</t>
        </r>
      </text>
    </comment>
    <comment ref="E31" authorId="0">
      <text>
        <r>
          <rPr>
            <sz val="8"/>
            <color indexed="8"/>
            <rFont val="Tahoma"/>
            <family val="2"/>
          </rPr>
          <t xml:space="preserve">Na výdavok sponzorsky prispela spoločnosť REDOX 
</t>
        </r>
      </text>
    </comment>
    <comment ref="E32" authorId="0">
      <text>
        <r>
          <rPr>
            <sz val="10"/>
            <rFont val="Arial"/>
            <family val="2"/>
          </rPr>
          <t>Výdavky súvisiace s kultúrnou činnosťou vecné dary, finančné odmeny za kultúrne podujatia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E119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  <comment ref="E150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F15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3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30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3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5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7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1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55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61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22" authorId="0">
      <text>
        <r>
          <rPr>
            <sz val="10"/>
            <rFont val="Arial"/>
            <family val="2"/>
          </rPr>
          <t>Obstaranie osobných počítačov, myší, klávesníc, procesorov, tlačiarní, podávačov, nenahratých nosičov dát</t>
        </r>
      </text>
    </comment>
    <comment ref="E23" authorId="0">
      <text>
        <r>
          <rPr>
            <sz val="10"/>
            <rFont val="Arial"/>
            <family val="2"/>
          </rPr>
          <t>Externý informatik – mzda podľa zmluvy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35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26" authorId="0">
      <text>
        <r>
          <rPr>
            <sz val="10"/>
            <rFont val="Arial"/>
            <family val="2"/>
          </rPr>
          <t>Diaľničné známky, parkovacie karty, zelené karty, tankovacie karty</t>
        </r>
      </text>
    </comment>
    <comment ref="E52" authorId="0">
      <text>
        <r>
          <rPr>
            <sz val="10"/>
            <rFont val="Arial"/>
            <family val="2"/>
          </rPr>
          <t>Honoráre za články</t>
        </r>
      </text>
    </comment>
    <comment ref="E105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E108" authorId="0">
      <text>
        <r>
          <rPr>
            <sz val="10"/>
            <rFont val="Arial"/>
            <family val="2"/>
          </rPr>
          <t>Výdavky na obstaranie licencií súvisiacich s používaním softvéru (Microsoft office)</t>
        </r>
      </text>
    </comment>
    <comment ref="E113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  <comment ref="E83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E84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E3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sharedStrings.xml><?xml version="1.0" encoding="utf-8"?>
<sst xmlns="http://schemas.openxmlformats.org/spreadsheetml/2006/main" count="2801" uniqueCount="946">
  <si>
    <t>Zdroje:</t>
  </si>
  <si>
    <t>zo štátneho rozpočtu</t>
  </si>
  <si>
    <t>11S1</t>
  </si>
  <si>
    <t>Európsky fond regionálneho rozvoja – prostriedky EÚ</t>
  </si>
  <si>
    <t>11S2</t>
  </si>
  <si>
    <t>Európsky fond regionálneho rozvoja – spolufinancovanie zo ŠR</t>
  </si>
  <si>
    <t>11T1</t>
  </si>
  <si>
    <t>Európsky sociálny fond – prostriedky EÚ</t>
  </si>
  <si>
    <t>11T2</t>
  </si>
  <si>
    <t>Európsky sociálny fond – spolufinancovanie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</si>
  <si>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</si>
  <si>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</si>
  <si>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</si>
  <si>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</si>
  <si>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</si>
  <si>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</si>
  <si>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>Bežné príjmy</t>
  </si>
  <si>
    <t>Bežné výdavky</t>
  </si>
  <si>
    <t>v tom:</t>
  </si>
  <si>
    <t>Mestský úrad</t>
  </si>
  <si>
    <t>Základné školy</t>
  </si>
  <si>
    <t>Základná umelecká škola</t>
  </si>
  <si>
    <t>Rozdiel:</t>
  </si>
  <si>
    <t>Kapitálové príjmy</t>
  </si>
  <si>
    <t>Kapitálové výdavky</t>
  </si>
  <si>
    <t>Príjmové finančné operácie</t>
  </si>
  <si>
    <t>Výdavkové finančné operácie</t>
  </si>
  <si>
    <t>Príjmy celkom</t>
  </si>
  <si>
    <t>Výdavky celkom</t>
  </si>
  <si>
    <t>Rozdiel</t>
  </si>
  <si>
    <t xml:space="preserve">S U M A R I Z Á C I A                                                                                                                                                                 Bežný rozpočet, kapitálový rozpočet                                                                                                                       </t>
  </si>
  <si>
    <t>Rozpočet na rok 2015</t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</si>
  <si>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</si>
  <si>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</si>
  <si>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</si>
  <si>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</si>
  <si>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</si>
  <si>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</si>
  <si>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</si>
  <si>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</si>
  <si>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</si>
  <si>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</si>
  <si>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</si>
  <si>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</si>
  <si>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</si>
  <si>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</si>
  <si>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</si>
  <si>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</si>
  <si>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</si>
  <si>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</si>
  <si>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</si>
  <si>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</si>
  <si>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</si>
  <si>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>Prebytok (+)/schodok (-)</t>
  </si>
  <si>
    <t>Finančné operácie</t>
  </si>
  <si>
    <t>Celkom príjmové finančné operácie</t>
  </si>
  <si>
    <t xml:space="preserve">Dlhodobé investičné úvery </t>
  </si>
  <si>
    <t>Prevod z rezervného fondu</t>
  </si>
  <si>
    <t>Celkom výdavkové finančné operácie</t>
  </si>
  <si>
    <t>Splácanie finančného lízingu</t>
  </si>
  <si>
    <t>Splátky istín dlhodobých investičných úverov (č.230189, č.230389)</t>
  </si>
  <si>
    <t>Výsledok hospodárenia finančných operácií</t>
  </si>
  <si>
    <t>Program 12. Služby a obchod</t>
  </si>
  <si>
    <t>P.č.</t>
  </si>
  <si>
    <t>Funkčná klasifikácia</t>
  </si>
  <si>
    <t>Ekonomická klasifikácia</t>
  </si>
  <si>
    <t>Celkom program: Služby a obchod</t>
  </si>
  <si>
    <t>1.</t>
  </si>
  <si>
    <t>04</t>
  </si>
  <si>
    <t>Ekonomická oblasť</t>
  </si>
  <si>
    <t>2.</t>
  </si>
  <si>
    <t>04.1.2</t>
  </si>
  <si>
    <t>Všeobecná pracovná oblasť- aktivačná činnosť, §§ 50i, 50j</t>
  </si>
  <si>
    <t>3.</t>
  </si>
  <si>
    <t>Tarifný, osobný, funkčný plat</t>
  </si>
  <si>
    <t>4.</t>
  </si>
  <si>
    <t>osobný príplatok</t>
  </si>
  <si>
    <t>5.</t>
  </si>
  <si>
    <t>Odmeny</t>
  </si>
  <si>
    <t>6.</t>
  </si>
  <si>
    <t>Odvody</t>
  </si>
  <si>
    <t>7.</t>
  </si>
  <si>
    <t>Prídel do sociálneho fondu</t>
  </si>
  <si>
    <t>8.</t>
  </si>
  <si>
    <t>Nemocenské dávky</t>
  </si>
  <si>
    <t>9.</t>
  </si>
  <si>
    <t>Stravovanie</t>
  </si>
  <si>
    <t>10.</t>
  </si>
  <si>
    <t>Všeobecný materiál</t>
  </si>
  <si>
    <t>15.</t>
  </si>
  <si>
    <t>09</t>
  </si>
  <si>
    <t>Vzdelávanie</t>
  </si>
  <si>
    <t>16.</t>
  </si>
  <si>
    <t>09.5.0</t>
  </si>
  <si>
    <t>17.</t>
  </si>
  <si>
    <t>18.</t>
  </si>
  <si>
    <t>19.</t>
  </si>
  <si>
    <t>20.</t>
  </si>
  <si>
    <t>21.</t>
  </si>
  <si>
    <t>22.</t>
  </si>
  <si>
    <t>23.</t>
  </si>
  <si>
    <t>01</t>
  </si>
  <si>
    <t>Všeobecné verejné služby</t>
  </si>
  <si>
    <t>24.</t>
  </si>
  <si>
    <t>Obce</t>
  </si>
  <si>
    <t>25.</t>
  </si>
  <si>
    <t>Rutinná  údržba výpočtovej techniky</t>
  </si>
  <si>
    <t>26.</t>
  </si>
  <si>
    <t>Materiál – výpočtová technika</t>
  </si>
  <si>
    <t>27.</t>
  </si>
  <si>
    <t>Právne služby</t>
  </si>
  <si>
    <t>28.</t>
  </si>
  <si>
    <t>Trovy právneho zastúpenia</t>
  </si>
  <si>
    <t>29.</t>
  </si>
  <si>
    <t>Exekučné služby</t>
  </si>
  <si>
    <t>30.</t>
  </si>
  <si>
    <t>Súdne poplatky</t>
  </si>
  <si>
    <t>31.</t>
  </si>
  <si>
    <t>Údržba a podpora technických prostriedkov IS</t>
  </si>
  <si>
    <t>32.</t>
  </si>
  <si>
    <t>Softvér – podpora k APV Korwin</t>
  </si>
  <si>
    <t>33.</t>
  </si>
  <si>
    <t>Poradensko konzultačné  práce - Datalan</t>
  </si>
  <si>
    <t>34.</t>
  </si>
  <si>
    <t>35.</t>
  </si>
  <si>
    <t>Podnikateľaký inkubátor - dom služieb</t>
  </si>
  <si>
    <t>37.</t>
  </si>
  <si>
    <t>39.</t>
  </si>
  <si>
    <t>40.</t>
  </si>
  <si>
    <t>41.</t>
  </si>
  <si>
    <t>Cestovné náhrady zahraničné</t>
  </si>
  <si>
    <t>45.</t>
  </si>
  <si>
    <t>Interierové vybavenie</t>
  </si>
  <si>
    <t>47.</t>
  </si>
  <si>
    <t>48.</t>
  </si>
  <si>
    <t>49.</t>
  </si>
  <si>
    <t>Všeobecný materiál-papier, toner</t>
  </si>
  <si>
    <t>51.</t>
  </si>
  <si>
    <t>Všeobecné služby - externé</t>
  </si>
  <si>
    <t>53.</t>
  </si>
  <si>
    <t>personálne nákady interných zamestnancov</t>
  </si>
  <si>
    <t>Program 11: Sociálne veci a zdravotníctvo</t>
  </si>
  <si>
    <t>Celkom program: Sociálne veci a zdravotníctvo</t>
  </si>
  <si>
    <t>Sociálne zabezpečenie</t>
  </si>
  <si>
    <t>Zariadenia sociálnych služieb - staroba</t>
  </si>
  <si>
    <t>Poštové a telekomunikačné služby</t>
  </si>
  <si>
    <t>Dopravné – preprava osôb</t>
  </si>
  <si>
    <t>Občerstvenie - dôchodcovia</t>
  </si>
  <si>
    <t>11.</t>
  </si>
  <si>
    <t>Dohody o vykonaní práce</t>
  </si>
  <si>
    <t>13.</t>
  </si>
  <si>
    <t>Ďalšie sociálne služby – staroba</t>
  </si>
  <si>
    <t>14.</t>
  </si>
  <si>
    <t>Opatrovateľská služba</t>
  </si>
  <si>
    <t>Transfery jednotlivcom a neziskovým právnickým osobám</t>
  </si>
  <si>
    <t>Transfery jednotlivcovi – vianočný príspevok</t>
  </si>
  <si>
    <t>Jednorázová dávka v hmotnej núdzi – VZN</t>
  </si>
  <si>
    <t>10.7.0.2</t>
  </si>
  <si>
    <t>ZSS – Mestská núdzová ubytovňa (Útulok)</t>
  </si>
  <si>
    <t>Interiérové vybavenie</t>
  </si>
  <si>
    <t>Pracovné odevy</t>
  </si>
  <si>
    <t>Odmeny zamestnancom mimo pracovného pomeru</t>
  </si>
  <si>
    <t>Všeobecné služby</t>
  </si>
  <si>
    <t>38.</t>
  </si>
  <si>
    <t>Ďalšie sociálne služby – rodina a deti</t>
  </si>
  <si>
    <t>Na prídavok na dieťa</t>
  </si>
  <si>
    <t>Ostatné sociálne dávky</t>
  </si>
  <si>
    <t>42.</t>
  </si>
  <si>
    <t>Príspevky neštátnym subjektom – pomoc občanom v hmotnej j núdzi</t>
  </si>
  <si>
    <t>43.</t>
  </si>
  <si>
    <t>Pohrebné trovy – bezdomovci</t>
  </si>
  <si>
    <t>44.</t>
  </si>
  <si>
    <t>Program 10: Úsek vnútra</t>
  </si>
  <si>
    <t>Celkom program: Vnútro</t>
  </si>
  <si>
    <t>03</t>
  </si>
  <si>
    <t>Verejný poriadok a bezpečnosť</t>
  </si>
  <si>
    <t>03.1.0</t>
  </si>
  <si>
    <t>Policajné služby</t>
  </si>
  <si>
    <t>Ostatné príplatky okrem osobných</t>
  </si>
  <si>
    <t>Nemocenské dávky + odchodné</t>
  </si>
  <si>
    <t>Cestovné náhrady tuzemské</t>
  </si>
  <si>
    <t>12.</t>
  </si>
  <si>
    <t>Špeciálne prístroje, zariadenia, technika</t>
  </si>
  <si>
    <t>Špeciálny materiál</t>
  </si>
  <si>
    <t>Pracovné odevy, obuv a pracovné pomôcky</t>
  </si>
  <si>
    <t>Palivo, mazivá, oleje, špeciálne kvapaliny</t>
  </si>
  <si>
    <t>Karty, známky poplatky</t>
  </si>
  <si>
    <t>Všeobecné služby, vrátane odchytu psov</t>
  </si>
  <si>
    <t>Kolkové známky</t>
  </si>
  <si>
    <t>03.2.0</t>
  </si>
  <si>
    <t>Ochrana pred požiarmi</t>
  </si>
  <si>
    <t>ručné hasiace prístroje – nákup nových</t>
  </si>
  <si>
    <t>revízie hydrantov a hasiacich prístrojov</t>
  </si>
  <si>
    <t>oprava hasiacich prístrojov</t>
  </si>
  <si>
    <t>02</t>
  </si>
  <si>
    <t>Obrana</t>
  </si>
  <si>
    <t>02.2.0</t>
  </si>
  <si>
    <t>Civilná ochrana</t>
  </si>
  <si>
    <t>08</t>
  </si>
  <si>
    <t>Rekreácia kultúra a náboženstvo</t>
  </si>
  <si>
    <t>08.3.0</t>
  </si>
  <si>
    <t>Vysielacie a vydavateľské služby</t>
  </si>
  <si>
    <t>Želiezovský spravodajca</t>
  </si>
  <si>
    <t>36.</t>
  </si>
  <si>
    <t xml:space="preserve">Cestovné náhrady </t>
  </si>
  <si>
    <t>46.</t>
  </si>
  <si>
    <t>Polygrafické a rozmnožovacie služby</t>
  </si>
  <si>
    <t>Odstupné</t>
  </si>
  <si>
    <t>Múzeá a galérie</t>
  </si>
  <si>
    <t>Mestské múzeum</t>
  </si>
  <si>
    <t>50.</t>
  </si>
  <si>
    <t xml:space="preserve">Interiérové vybavenie </t>
  </si>
  <si>
    <t>52.</t>
  </si>
  <si>
    <t>Poistenie majetku</t>
  </si>
  <si>
    <t>54.</t>
  </si>
  <si>
    <t>55.</t>
  </si>
  <si>
    <t>Energie – elektrická energia</t>
  </si>
  <si>
    <t>56.</t>
  </si>
  <si>
    <t>Reprezentačné – cattering</t>
  </si>
  <si>
    <t>57.</t>
  </si>
  <si>
    <t>58.</t>
  </si>
  <si>
    <t>01.3.3</t>
  </si>
  <si>
    <t>Iné všeobecné služby</t>
  </si>
  <si>
    <t>59.</t>
  </si>
  <si>
    <t>Matričná činnosť</t>
  </si>
  <si>
    <t>60.</t>
  </si>
  <si>
    <t>61.</t>
  </si>
  <si>
    <t>Príplatky</t>
  </si>
  <si>
    <t>62.</t>
  </si>
  <si>
    <t>63.</t>
  </si>
  <si>
    <t>64.</t>
  </si>
  <si>
    <t>65.</t>
  </si>
  <si>
    <t>66.</t>
  </si>
  <si>
    <t>67.</t>
  </si>
  <si>
    <t>68.</t>
  </si>
  <si>
    <t xml:space="preserve">Obce </t>
  </si>
  <si>
    <t>69.</t>
  </si>
  <si>
    <t>70.</t>
  </si>
  <si>
    <t>71.</t>
  </si>
  <si>
    <t xml:space="preserve">Na odstupné </t>
  </si>
  <si>
    <t>72.</t>
  </si>
  <si>
    <t>Na odchodné</t>
  </si>
  <si>
    <t>73.</t>
  </si>
  <si>
    <t>74.</t>
  </si>
  <si>
    <t>75.</t>
  </si>
  <si>
    <t>76.</t>
  </si>
  <si>
    <t>77.</t>
  </si>
  <si>
    <t>78.</t>
  </si>
  <si>
    <t>79.</t>
  </si>
  <si>
    <t>80.</t>
  </si>
  <si>
    <t>Rutinná a štandardná údržba strojov, prístrojov a zariadení</t>
  </si>
  <si>
    <t>81.</t>
  </si>
  <si>
    <t>82.</t>
  </si>
  <si>
    <t>83.</t>
  </si>
  <si>
    <t>84.</t>
  </si>
  <si>
    <t>85.</t>
  </si>
  <si>
    <t>Výpočtová technika</t>
  </si>
  <si>
    <t>86.</t>
  </si>
  <si>
    <t>87.</t>
  </si>
  <si>
    <t>Knihy, časopisy, noviny</t>
  </si>
  <si>
    <t>88.</t>
  </si>
  <si>
    <t>89.</t>
  </si>
  <si>
    <t>Softvér</t>
  </si>
  <si>
    <t>90.</t>
  </si>
  <si>
    <t>Reprezentačné</t>
  </si>
  <si>
    <t>91.</t>
  </si>
  <si>
    <t>92.</t>
  </si>
  <si>
    <t>Kurzy, semináre, porady</t>
  </si>
  <si>
    <t>93.</t>
  </si>
  <si>
    <t>95.</t>
  </si>
  <si>
    <t>96.</t>
  </si>
  <si>
    <t>100.</t>
  </si>
  <si>
    <t>Všeobecné verejné služby inde naklasifikované</t>
  </si>
  <si>
    <t>101.</t>
  </si>
  <si>
    <t>Organizovanie volieb - Sčítanie obyvateľov</t>
  </si>
  <si>
    <t>102.</t>
  </si>
  <si>
    <t>103.</t>
  </si>
  <si>
    <t>104.</t>
  </si>
  <si>
    <t>Pohonné hmoty</t>
  </si>
  <si>
    <t>105.</t>
  </si>
  <si>
    <t>106.</t>
  </si>
  <si>
    <t>Rutinná a štandardná údržba budov, objektov a ich častí</t>
  </si>
  <si>
    <t>107.</t>
  </si>
  <si>
    <t>108.</t>
  </si>
  <si>
    <t>Prevencia kriminality - kamerový systém</t>
  </si>
  <si>
    <t>Program 9: Kultúra</t>
  </si>
  <si>
    <t>v EUR</t>
  </si>
  <si>
    <t>Celkom program: Kultúra</t>
  </si>
  <si>
    <t>Knižnice</t>
  </si>
  <si>
    <t>Transfer pre Mestskú knižnicu</t>
  </si>
  <si>
    <t>Transfer pre Mestské múzeum</t>
  </si>
  <si>
    <t>08.1.0</t>
  </si>
  <si>
    <t>Rekreačné a športové služby</t>
  </si>
  <si>
    <t>Tarifný, osobný základný, funkčný plat</t>
  </si>
  <si>
    <t>Osobný príplatok</t>
  </si>
  <si>
    <t xml:space="preserve">Všeobecný materiál </t>
  </si>
  <si>
    <t>Preprava osôb</t>
  </si>
  <si>
    <t>Rutinná a štandardná údržba budov</t>
  </si>
  <si>
    <t xml:space="preserve">Stravovanie zamestnancov </t>
  </si>
  <si>
    <t>Palivá mazivá oleje</t>
  </si>
  <si>
    <t>Energie – elektrická energia, plyn</t>
  </si>
  <si>
    <t>Vodné stočné</t>
  </si>
  <si>
    <t>Kultúrny dom</t>
  </si>
  <si>
    <t>Kultúrny dom Želiezovce</t>
  </si>
  <si>
    <t>Ostatné príplatky</t>
  </si>
  <si>
    <t>Konkurzy a súťaže – divadelné predstavenia</t>
  </si>
  <si>
    <t>Konkurzy a súťaže – koncerty</t>
  </si>
  <si>
    <t>Konkurzy a súťaže – výstavy</t>
  </si>
  <si>
    <t>Konkurzy a súťaže – ostatné podujatia</t>
  </si>
  <si>
    <t>Divadelné predstavenia - projekty</t>
  </si>
  <si>
    <t>Pohronská verbovačka - projekt</t>
  </si>
  <si>
    <t>08.6.0.</t>
  </si>
  <si>
    <t>Udržiavanie projektov</t>
  </si>
  <si>
    <t>Spájanie kultúrnych tradícií - tábor</t>
  </si>
  <si>
    <t>Doprava osôb</t>
  </si>
  <si>
    <t>Cattering</t>
  </si>
  <si>
    <t>Tradície bez hraníc</t>
  </si>
  <si>
    <t>Program</t>
  </si>
  <si>
    <t>Program 8.Vzdelávanie</t>
  </si>
  <si>
    <t>Celkom program: Vzdelávanie</t>
  </si>
  <si>
    <t>09.1.1.1</t>
  </si>
  <si>
    <t>Predškolská výchova</t>
  </si>
  <si>
    <t>MŠ SNP 93</t>
  </si>
  <si>
    <t>Energie</t>
  </si>
  <si>
    <t>Vodné a stočné</t>
  </si>
  <si>
    <t>Knihy, časopisy, učebnice, učeb. pomôcky</t>
  </si>
  <si>
    <t>Učebné pomôcky - účelová dotácia</t>
  </si>
  <si>
    <t>Pracovné odevy, obuv</t>
  </si>
  <si>
    <t>Prepravné – dovoz stravy</t>
  </si>
  <si>
    <t>Oprava strojov, prístrojov a zariadení</t>
  </si>
  <si>
    <t>Rutinná a štandardná údržba objektov</t>
  </si>
  <si>
    <t>Školenia, semináre, porady</t>
  </si>
  <si>
    <t>Poplatky a odvody – za vedenie účtov</t>
  </si>
  <si>
    <t>Odmeny zamestnancov mimo pra. pomeru</t>
  </si>
  <si>
    <t>Na dávku v hmotnej núdzi – školské potreby</t>
  </si>
  <si>
    <t>Na dávku v hmotnej núdzi - stravovanie detí</t>
  </si>
  <si>
    <t>MŠ SNP 9</t>
  </si>
  <si>
    <t>oprava strojov, prístrojov a zariadení</t>
  </si>
  <si>
    <t>Odmeny zamestnancom mimo prac. pomeru</t>
  </si>
  <si>
    <t>MŠ SNP 9 s VJM - Óvoda</t>
  </si>
  <si>
    <t xml:space="preserve">Rutinná a štandardná údržba objektov </t>
  </si>
  <si>
    <t>Odmeny zamestnancov mimo prac. Pomeru</t>
  </si>
  <si>
    <t>Na dávku v hmotnej núdzi – školské pomôcky</t>
  </si>
  <si>
    <t>Na dávku v hmotnej núdzi – stravovanie</t>
  </si>
  <si>
    <t>09.6.0.1</t>
  </si>
  <si>
    <t>Školské stravovanie v predškolských zariadeniach</t>
  </si>
  <si>
    <t>Prevádzkové stroje, présdtroje a zariadenia</t>
  </si>
  <si>
    <t>Kurzy, školenia, semináre</t>
  </si>
  <si>
    <t>94.</t>
  </si>
  <si>
    <t>97.</t>
  </si>
  <si>
    <t>98.</t>
  </si>
  <si>
    <t>Interiérové vybavenie – kuch. vybavenie</t>
  </si>
  <si>
    <t>99.</t>
  </si>
  <si>
    <t>Zariadenia pre záujmové vzdelávanie – ZUŠ</t>
  </si>
  <si>
    <t>Dotácia na prevádzkové náklady ZUŠ</t>
  </si>
  <si>
    <t>Centrum voľného času</t>
  </si>
  <si>
    <t>Dotácia na prevádzkové náklady CVČ</t>
  </si>
  <si>
    <t>Metodické centrá</t>
  </si>
  <si>
    <t>Školský úrad</t>
  </si>
  <si>
    <t>109.</t>
  </si>
  <si>
    <t>110.</t>
  </si>
  <si>
    <t>111.</t>
  </si>
  <si>
    <t>112.</t>
  </si>
  <si>
    <t>113.</t>
  </si>
  <si>
    <t>114.</t>
  </si>
  <si>
    <t>Školenia, kurzy, semináre</t>
  </si>
  <si>
    <t>115.</t>
  </si>
  <si>
    <t>116.</t>
  </si>
  <si>
    <t>09.1.2.1</t>
  </si>
  <si>
    <t>Základné vzdelanie</t>
  </si>
  <si>
    <t>117.</t>
  </si>
  <si>
    <t>ZŠ s bežnou starostlivosťou – Mierová 67</t>
  </si>
  <si>
    <t>118.</t>
  </si>
  <si>
    <t xml:space="preserve">ZŠ s bežnou starostlivosťou s VJM </t>
  </si>
  <si>
    <t>119.</t>
  </si>
  <si>
    <t>Dopravné pre žiakov ZŠ Mierová 67</t>
  </si>
  <si>
    <t>120.</t>
  </si>
  <si>
    <t>Dopravné pre žiakov ZŠ s VJM</t>
  </si>
  <si>
    <t>121.</t>
  </si>
  <si>
    <t>122.</t>
  </si>
  <si>
    <t>Vzdelávacie poukazy ZŠ Mierová  67</t>
  </si>
  <si>
    <t>123.</t>
  </si>
  <si>
    <t>Vzdelávacie poukazy ZŠ s VJM</t>
  </si>
  <si>
    <t>124.</t>
  </si>
  <si>
    <t>125.</t>
  </si>
  <si>
    <t>126.</t>
  </si>
  <si>
    <t>127.</t>
  </si>
  <si>
    <t>Školský klub detí pri ZŠ Mierová 67</t>
  </si>
  <si>
    <t>128.</t>
  </si>
  <si>
    <t>Školský klub detí pri ZŠ  s VJM</t>
  </si>
  <si>
    <t>129.</t>
  </si>
  <si>
    <t>ŠJ pri ZŠ Mierová 67</t>
  </si>
  <si>
    <t>130.</t>
  </si>
  <si>
    <t>ŠJ pri ZŠ s VJM</t>
  </si>
  <si>
    <t>131.</t>
  </si>
  <si>
    <t>Dotácia pre žiakov SZP - ZŠ Mierová 67</t>
  </si>
  <si>
    <t>132.</t>
  </si>
  <si>
    <t>Dotácia pre žiakov SZP - ZŠ VJM</t>
  </si>
  <si>
    <t>133.</t>
  </si>
  <si>
    <t>Odchodné</t>
  </si>
  <si>
    <t>134.</t>
  </si>
  <si>
    <t>Program 8: Vzdelávanie</t>
  </si>
  <si>
    <t>Realizácia stavieb a ich technického zhodnotenia</t>
  </si>
  <si>
    <t>Rekonštrukcia MŠ SNP 9</t>
  </si>
  <si>
    <t>Program 7: Organizačné veci</t>
  </si>
  <si>
    <t>Celkom program: Organizačné veci</t>
  </si>
  <si>
    <t>Mestské zastupiteľstvo</t>
  </si>
  <si>
    <t>Odmeny poslancov</t>
  </si>
  <si>
    <t>Odmeny členom komisií</t>
  </si>
  <si>
    <t>Reprezentačné výdavky-cattering</t>
  </si>
  <si>
    <t>Väzba zápisníc zo zasadnutí MsZ</t>
  </si>
  <si>
    <t>Propagácia a marketing</t>
  </si>
  <si>
    <t>WEB stránka</t>
  </si>
  <si>
    <t>Ostatný propagačný materiál</t>
  </si>
  <si>
    <t>Rekreácia, kultúra a náboženstvo</t>
  </si>
  <si>
    <t>08.4.0</t>
  </si>
  <si>
    <t>Náboženské a iné spoločenské služby</t>
  </si>
  <si>
    <t>ZPOZ</t>
  </si>
  <si>
    <t>Kvety, vence, kytice...</t>
  </si>
  <si>
    <t>Ošatenie</t>
  </si>
  <si>
    <t>Odmeny sobášiacim</t>
  </si>
  <si>
    <t>08.6.0</t>
  </si>
  <si>
    <t>Rekreácia, kultúra a náboženstvo inde neklasifikované</t>
  </si>
  <si>
    <t>Reprezentačné výdavky – cattering</t>
  </si>
  <si>
    <t xml:space="preserve">Program </t>
  </si>
  <si>
    <t>Deň učiteľov</t>
  </si>
  <si>
    <t>Prepravné</t>
  </si>
  <si>
    <t>Odmeny oceneným</t>
  </si>
  <si>
    <t>Inzercia</t>
  </si>
  <si>
    <t>Projekty -implementácia</t>
  </si>
  <si>
    <t>Ubytovanie delegácií</t>
  </si>
  <si>
    <t>Ondrejský jarmok</t>
  </si>
  <si>
    <t>Propagácia, reklama a inzercia</t>
  </si>
  <si>
    <t>Upratovanie a odvoz odpadu</t>
  </si>
  <si>
    <t>632003</t>
  </si>
  <si>
    <t>Poštové služby</t>
  </si>
  <si>
    <t>Program 6: Ekonomika</t>
  </si>
  <si>
    <t>Celkom program: Ekonomika</t>
  </si>
  <si>
    <t>01.7.0</t>
  </si>
  <si>
    <t>Transakcie verejného dlhu</t>
  </si>
  <si>
    <t>Splácanie úrokov - z dlhodobého investičného úveru</t>
  </si>
  <si>
    <t>01.1.2</t>
  </si>
  <si>
    <t>Finančná a rozpočtová oblasť</t>
  </si>
  <si>
    <t>Bankové poplatky</t>
  </si>
  <si>
    <t>Auditorské služby</t>
  </si>
  <si>
    <t>Členské príspevky</t>
  </si>
  <si>
    <t>Isztergrannum</t>
  </si>
  <si>
    <t>ZMOS</t>
  </si>
  <si>
    <t>Dolnohronské regionálne združenie</t>
  </si>
  <si>
    <t>Asociácia komunálnych ekonómov a prednostov</t>
  </si>
  <si>
    <t>RVC</t>
  </si>
  <si>
    <t>Transfery jednotlivcom a neziskovým PO</t>
  </si>
  <si>
    <t>OZ, nadácii a neinvestičnému fondu</t>
  </si>
  <si>
    <t>Cirkvi, náb. spoločnosti a cirkevnej charite</t>
  </si>
  <si>
    <t>Celkom program: Hospodárska správa majetku</t>
  </si>
  <si>
    <t>5.1</t>
  </si>
  <si>
    <t>Správa budov</t>
  </si>
  <si>
    <t>5.1.1</t>
  </si>
  <si>
    <t>Budova štadióna</t>
  </si>
  <si>
    <t>Rutinná a štandardná údržba budovy</t>
  </si>
  <si>
    <t>5.1.2</t>
  </si>
  <si>
    <t>Budova domu kultúry Želiezovce</t>
  </si>
  <si>
    <t>Dodávka tepla - ITM</t>
  </si>
  <si>
    <t>5.1.3</t>
  </si>
  <si>
    <t>Budova domu kultúry Svodov</t>
  </si>
  <si>
    <t>Revízie vyhradených technických zariadení</t>
  </si>
  <si>
    <t>5.1.4</t>
  </si>
  <si>
    <t>Budova Mestského úradu</t>
  </si>
  <si>
    <t>Rutinná a štandardná údržba strojov a prístr.</t>
  </si>
  <si>
    <t>5.1.5</t>
  </si>
  <si>
    <t>Budova klubu dôchodcov</t>
  </si>
  <si>
    <t>5.1.6</t>
  </si>
  <si>
    <t>Mestská núdzová ubytovňa</t>
  </si>
  <si>
    <t>5.1.7</t>
  </si>
  <si>
    <t>Ubytovňa-Komenského 25 (býv. Slobodáreň)</t>
  </si>
  <si>
    <t>5.1.8</t>
  </si>
  <si>
    <t>Budova mestského múzea</t>
  </si>
  <si>
    <t>5.1.9</t>
  </si>
  <si>
    <t>Budova Mierova 8</t>
  </si>
  <si>
    <t>5.1.10</t>
  </si>
  <si>
    <t>Budova MŠ Svodov</t>
  </si>
  <si>
    <t>5.1.12</t>
  </si>
  <si>
    <t>Budova na trhovisku</t>
  </si>
  <si>
    <t>5.1.13</t>
  </si>
  <si>
    <t>Budova Domu služieb</t>
  </si>
  <si>
    <t>5.1.14</t>
  </si>
  <si>
    <t>Budova Petőfiho 5</t>
  </si>
  <si>
    <t>5.1.15</t>
  </si>
  <si>
    <t>Autocamping</t>
  </si>
  <si>
    <t>5.1.16</t>
  </si>
  <si>
    <t>Amfiteáter</t>
  </si>
  <si>
    <t>5.1.17</t>
  </si>
  <si>
    <t>40 bj. - Rákócziho ul.</t>
  </si>
  <si>
    <t xml:space="preserve">Rutinná a štandardná údržba </t>
  </si>
  <si>
    <t>5.1.18</t>
  </si>
  <si>
    <t>Kaštieľ</t>
  </si>
  <si>
    <t>06.6.0</t>
  </si>
  <si>
    <t>5.1.19</t>
  </si>
  <si>
    <t>Správa bytových priestorov</t>
  </si>
  <si>
    <t>Správa bytov -ITM</t>
  </si>
  <si>
    <t>Tvorba fondu opráv</t>
  </si>
  <si>
    <t>5.1.20</t>
  </si>
  <si>
    <t>Ostatné služby spojené s majetkom</t>
  </si>
  <si>
    <t>Rutinná a štandardná údržba – ostatných objektov</t>
  </si>
  <si>
    <t>5.2</t>
  </si>
  <si>
    <t>Hydranty, studne, fontány</t>
  </si>
  <si>
    <t>5.2.1</t>
  </si>
  <si>
    <t>Požiarny hydrant</t>
  </si>
  <si>
    <t>5.2.2</t>
  </si>
  <si>
    <t>Studňa Veľký Dvor</t>
  </si>
  <si>
    <t>5.2.3</t>
  </si>
  <si>
    <t>Fontány</t>
  </si>
  <si>
    <t>5.3</t>
  </si>
  <si>
    <t>Ostatné zariadenia</t>
  </si>
  <si>
    <t>5.3.1</t>
  </si>
  <si>
    <t>Skládka TKO</t>
  </si>
  <si>
    <t>5.3.2</t>
  </si>
  <si>
    <t>Prenosné rozvádzače</t>
  </si>
  <si>
    <t>05.2.0</t>
  </si>
  <si>
    <t>5.3.3</t>
  </si>
  <si>
    <t>Nakladanie s odpadovými vodami</t>
  </si>
  <si>
    <t>správa verejných vodovodov a kanalizácií</t>
  </si>
  <si>
    <t>zrážková voda</t>
  </si>
  <si>
    <t>odpadové vody - oprava a údržba</t>
  </si>
  <si>
    <t>odpadové vody - energia</t>
  </si>
  <si>
    <t>Mestský rozhlas</t>
  </si>
  <si>
    <t>Údržba mestského rozhlasu</t>
  </si>
  <si>
    <t>5.4</t>
  </si>
  <si>
    <t>Vozový park</t>
  </si>
  <si>
    <t>5.4.1</t>
  </si>
  <si>
    <t>Osobné automobily</t>
  </si>
  <si>
    <t>135.</t>
  </si>
  <si>
    <t>136.</t>
  </si>
  <si>
    <t>Servis,oprava a údržba motorových vozidiel</t>
  </si>
  <si>
    <t>137.</t>
  </si>
  <si>
    <t>Poistenie automobilov</t>
  </si>
  <si>
    <t>138.</t>
  </si>
  <si>
    <t>Program 4: Infraštruktúra</t>
  </si>
  <si>
    <t>Celkom program: Infraštruktúra</t>
  </si>
  <si>
    <t>04.5.1</t>
  </si>
  <si>
    <t>Cestná doprava</t>
  </si>
  <si>
    <t>oprava a údržba autobus. prístreškov</t>
  </si>
  <si>
    <t>stavebná údržba MK, mostov a lávok</t>
  </si>
  <si>
    <t>06</t>
  </si>
  <si>
    <t>Bývanie a občianska vvbavenosť</t>
  </si>
  <si>
    <t>06.4.0</t>
  </si>
  <si>
    <t>Verejné osvetlenie</t>
  </si>
  <si>
    <t>Elektrická energia</t>
  </si>
  <si>
    <t>Údržba a oprava verejného osvetlenia</t>
  </si>
  <si>
    <t>Vianočné osvetlenie</t>
  </si>
  <si>
    <t>- montáž a demontáž</t>
  </si>
  <si>
    <t>- oprava a údržba vian. Osvetlenia</t>
  </si>
  <si>
    <t>717001</t>
  </si>
  <si>
    <t>chodník ul. Mikulská</t>
  </si>
  <si>
    <t>výstavba cyklochodníka</t>
  </si>
  <si>
    <t>parkoviská</t>
  </si>
  <si>
    <t>718004</t>
  </si>
  <si>
    <t>Modernizácia verejného osvetlenia</t>
  </si>
  <si>
    <t>Rekonštrukcia verejného osvetlenia Mier.</t>
  </si>
  <si>
    <t>713004</t>
  </si>
  <si>
    <t>- nákup nového osvetlenia</t>
  </si>
  <si>
    <t>Občianska vybavenosť inde neklasifikovaná</t>
  </si>
  <si>
    <t>711003</t>
  </si>
  <si>
    <t>Aktualizácia technickej mapy mesta</t>
  </si>
  <si>
    <t>06.2.0</t>
  </si>
  <si>
    <t>Rozvoj obcí</t>
  </si>
  <si>
    <t>717003</t>
  </si>
  <si>
    <t>rekonštrukcia verejných priestorov CMZ</t>
  </si>
  <si>
    <t>Program 3: Výstavba a územný rozvoj</t>
  </si>
  <si>
    <t>Celkom za program: Výstavba a územný rozvoj</t>
  </si>
  <si>
    <t>04.4.3</t>
  </si>
  <si>
    <t>výstavba</t>
  </si>
  <si>
    <t>Obstarávanie územno plánovacích nástrojov</t>
  </si>
  <si>
    <t>- štúdie</t>
  </si>
  <si>
    <t>- zmeny a doplnky ÚPD</t>
  </si>
  <si>
    <t>- zmeny ÚP CMZ</t>
  </si>
  <si>
    <t>Expertízy, posudky a geodetické práce</t>
  </si>
  <si>
    <t>- geodetické práce</t>
  </si>
  <si>
    <t>- statické posudky</t>
  </si>
  <si>
    <t>- ostatné expertízy</t>
  </si>
  <si>
    <t>Stavebný úrad</t>
  </si>
  <si>
    <t>PROGRAM  2:  Životné prostredie a rekreácia</t>
  </si>
  <si>
    <t>Celkom za program: Životné prostredie a rekreácia</t>
  </si>
  <si>
    <t>05</t>
  </si>
  <si>
    <t>Ochrana životného prostredia</t>
  </si>
  <si>
    <t>05.1.0</t>
  </si>
  <si>
    <t>Nakladanie s odpadmi</t>
  </si>
  <si>
    <t>Vývoz odpadu</t>
  </si>
  <si>
    <t>Nákup zberných nádob</t>
  </si>
  <si>
    <t>Poplatok za uloženie odpadu</t>
  </si>
  <si>
    <t>Vývoz triedeného odpadu</t>
  </si>
  <si>
    <t>Monitoring skládky topografia</t>
  </si>
  <si>
    <t>Čistenie miestnych komunikácií</t>
  </si>
  <si>
    <t>05.3.0.</t>
  </si>
  <si>
    <t>Riešenie kvality ovzdušia v meste</t>
  </si>
  <si>
    <t>Prevádzka</t>
  </si>
  <si>
    <t>Tarifný, funkčný plat</t>
  </si>
  <si>
    <t>Palivo, mazivá, oleje</t>
  </si>
  <si>
    <t>Poistenie vozidiel</t>
  </si>
  <si>
    <t>Servis, oparava a údržba motorových vozidiel</t>
  </si>
  <si>
    <t>05.4.0</t>
  </si>
  <si>
    <t>Ochrana prírody a krajiny</t>
  </si>
  <si>
    <t>DDD + ochrana stromov</t>
  </si>
  <si>
    <t>05.6.0</t>
  </si>
  <si>
    <t>Ochrana životného prostredia inde neklasifikovaná</t>
  </si>
  <si>
    <t>Deň zeme</t>
  </si>
  <si>
    <t>- propagačný materiál</t>
  </si>
  <si>
    <t>- preprava kontajnerov</t>
  </si>
  <si>
    <t>- poplatok za uloženie odpadu</t>
  </si>
  <si>
    <t>- pracovné náradie a vrecia</t>
  </si>
  <si>
    <t>Údržba verejnej zelene</t>
  </si>
  <si>
    <t>PHM verejná zeleň</t>
  </si>
  <si>
    <t>Všeobecný materiál - zeleň</t>
  </si>
  <si>
    <t>Údržba miestnych komunikácií</t>
  </si>
  <si>
    <t>- bežná údržba</t>
  </si>
  <si>
    <t>- zimná údržba</t>
  </si>
  <si>
    <t>Výstavba</t>
  </si>
  <si>
    <t>Regionálne centrum na zhodnotenie  BRO</t>
  </si>
  <si>
    <t>Tarifný plat, osobný plat vrátane ich náhrad</t>
  </si>
  <si>
    <t>Regionálne centrum na zhodnotenie  BRO - prevádzka</t>
  </si>
  <si>
    <t>Vodné</t>
  </si>
  <si>
    <t>Dohody</t>
  </si>
  <si>
    <t>Rekreácia, kultúra, náboženstvo</t>
  </si>
  <si>
    <t>08.1.0 Rekreačné a športové služby</t>
  </si>
  <si>
    <t xml:space="preserve">Detské ihriská </t>
  </si>
  <si>
    <t>starostlivosť o detské ihriská</t>
  </si>
  <si>
    <t>PROGRAM  1: PODOHOSPODÁRSTVO</t>
  </si>
  <si>
    <t>Celkom za program: Pôdohospodárstvo</t>
  </si>
  <si>
    <t>04.2.1</t>
  </si>
  <si>
    <t>Pozemkové úpravy</t>
  </si>
  <si>
    <t>Poštovné</t>
  </si>
  <si>
    <t>04.2.3</t>
  </si>
  <si>
    <t>Rybárstvo a poľovníctvo</t>
  </si>
  <si>
    <t>Rybárske lístky</t>
  </si>
  <si>
    <t>04.2.3.</t>
  </si>
  <si>
    <t>Ekologická stabilita biodiverzity</t>
  </si>
  <si>
    <t xml:space="preserve">Nákup pozemkov </t>
  </si>
  <si>
    <t>prípravná a projektová dokumentácia</t>
  </si>
  <si>
    <t>Kategória</t>
  </si>
  <si>
    <t>Položka</t>
  </si>
  <si>
    <t>Podpo       ložka</t>
  </si>
  <si>
    <t>Príjem</t>
  </si>
  <si>
    <t xml:space="preserve">NEDAŇOVÉ PRÍJMY KAPITÁLOVÉ </t>
  </si>
  <si>
    <t>KAPITÁLOVĚ PRÍJMY</t>
  </si>
  <si>
    <t>Príjem z predaja kapitálových aktív</t>
  </si>
  <si>
    <t>Príjem z predaja pozemkov a nehmotných aktív</t>
  </si>
  <si>
    <t>z predaja nehnuteľností</t>
  </si>
  <si>
    <t xml:space="preserve"> z predaja pozemkov- prebytočných pre mesto (súhrnne)</t>
  </si>
  <si>
    <t>GRANTY A TRANSFERY</t>
  </si>
  <si>
    <t>Tuzemské kapitálové granty a transfery</t>
  </si>
  <si>
    <t>Granty + kamerový  systém</t>
  </si>
  <si>
    <t>Rekonštrukcia verejného osvetlenia</t>
  </si>
  <si>
    <t>Chodník Mikula</t>
  </si>
  <si>
    <t>Multifunkčné ihrisko ZŠ VJM</t>
  </si>
  <si>
    <t>Bytové domy Želiezovce za nemocnicou</t>
  </si>
  <si>
    <t>Rekonštrukcia  Domu smútku Svodov</t>
  </si>
  <si>
    <t>Podpoložka</t>
  </si>
  <si>
    <t>Plnenie k 31.12.2010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</si>
  <si>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</si>
  <si>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</si>
  <si>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</si>
  <si>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</si>
  <si>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</si>
  <si>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</si>
  <si>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</si>
  <si>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</si>
  <si>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</si>
  <si>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</si>
  <si>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</si>
  <si>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</si>
  <si>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</si>
  <si>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</si>
  <si>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</si>
  <si>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</si>
  <si>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</si>
  <si>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</si>
  <si>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</si>
  <si>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</si>
  <si>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NEDAŇOVÉ PRÍJMY</t>
  </si>
  <si>
    <t>Príjmy z podnikania a z vlastníctva majetku</t>
  </si>
  <si>
    <t>Odvod zo zisku Eurospinn</t>
  </si>
  <si>
    <t>Príjmy z vlastníctva</t>
  </si>
  <si>
    <t>z prenajatých pozemkov</t>
  </si>
  <si>
    <t>z vecného bremena na pozemky – SPP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</si>
  <si>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</si>
  <si>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</si>
  <si>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</si>
  <si>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</si>
  <si>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</si>
  <si>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</si>
  <si>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</si>
  <si>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</si>
  <si>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</t>
  </si>
  <si>
    <t>za opatrovateľské služby</t>
  </si>
  <si>
    <t>za stravné – cudzí stravníci ŠJ pri MŠ</t>
  </si>
  <si>
    <t>za prebytočný hnuteľný majetok</t>
  </si>
  <si>
    <t>ZŠ Mierová - vlastné príjmy</t>
  </si>
  <si>
    <t>ZŠ VJM - vlastné príjmy</t>
  </si>
  <si>
    <t>ZUŠ - vlastné príjmy</t>
  </si>
  <si>
    <t>CVČ - vlatné príjmy</t>
  </si>
  <si>
    <t xml:space="preserve">Ďalšie administratívne poplatky a iné poplatky a platby </t>
  </si>
  <si>
    <t>za znečisťovanie ovzdušia</t>
  </si>
  <si>
    <t>Úroky z tuzemských úverov, pôžičiek, návratných fin. výpomocí</t>
  </si>
  <si>
    <t>Z účtov finančného hospodárenia</t>
  </si>
  <si>
    <t>z termínovaných vkladov</t>
  </si>
  <si>
    <t>Iné nedaňové príjmy</t>
  </si>
  <si>
    <t>Ostatné príjmy</t>
  </si>
  <si>
    <t>z výťažkov z lotérií a iných podobných hier</t>
  </si>
  <si>
    <t>z dobropisov</t>
  </si>
  <si>
    <t>z refundácie výdavkov na energie v prenajatých priestoroch</t>
  </si>
  <si>
    <t>náhrady z poistného plnenia</t>
  </si>
  <si>
    <t>Tuzemské bežné granty a transfery</t>
  </si>
  <si>
    <t>Granty</t>
  </si>
  <si>
    <t>Transfery v rámci verejnej správy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</si>
  <si>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</si>
  <si>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</si>
  <si>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</si>
  <si>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</si>
  <si>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vzdelávacie poukazy</t>
  </si>
  <si>
    <t>zo štátneho rozpočtu – nenormatívne</t>
  </si>
  <si>
    <t>zo štátneho rozpočtu- rodinné prídavky</t>
  </si>
  <si>
    <t>vedenie matriky</t>
  </si>
  <si>
    <t>register obyvateľov SR</t>
  </si>
  <si>
    <t>životné prostredie</t>
  </si>
  <si>
    <t>pozemné komunikácie</t>
  </si>
  <si>
    <t>stavebný poriadok</t>
  </si>
  <si>
    <t>na základné školstvo s bežnou starostlivosťou</t>
  </si>
  <si>
    <t>zo štátneho rozpočtu - na odchodné</t>
  </si>
  <si>
    <t>z rozpočtov obcí na spracovanie miezd pre školstvo</t>
  </si>
  <si>
    <t>od RO na spracovanie miezd školstvo</t>
  </si>
  <si>
    <t>Obstarávanie projektovej dokumentácie</t>
  </si>
  <si>
    <t>- kaštieľ</t>
  </si>
  <si>
    <t>- dom smútku Želiezovce</t>
  </si>
  <si>
    <t>- chodník Mikula -  Svodov</t>
  </si>
  <si>
    <t>- sociálne a pohotovostné bývanie</t>
  </si>
  <si>
    <t>-rekonštrukcia slobodárne</t>
  </si>
  <si>
    <t>PD kanalizácia  dom smútku Želiezovce</t>
  </si>
  <si>
    <t>Komplexná prestavba nám. Sv. Jakuba</t>
  </si>
  <si>
    <t>Bytové domy Mikula II</t>
  </si>
  <si>
    <t xml:space="preserve">Územný plán </t>
  </si>
  <si>
    <t>Inžinierský a hydrogeologický prieskum</t>
  </si>
  <si>
    <t>Príprava rozvojových projektov</t>
  </si>
  <si>
    <t>- inžinierska činnosť</t>
  </si>
  <si>
    <t>- príprava projektov žiadosti o NFP</t>
  </si>
  <si>
    <t>Havarijné stavy budov</t>
  </si>
  <si>
    <t>716</t>
  </si>
  <si>
    <t>Znižovanie znečisťovania</t>
  </si>
  <si>
    <t>Nákup špeciálnych automobilov</t>
  </si>
  <si>
    <t>Nákup prídavného zariadenia</t>
  </si>
  <si>
    <t>nákup prevádzkových strojov</t>
  </si>
  <si>
    <t>Prevádzkový poriadok</t>
  </si>
  <si>
    <t>Viacúčelové ihrisko ZŠ s VJM</t>
  </si>
  <si>
    <t>Relaxačná zóna v Mikulsom parku</t>
  </si>
  <si>
    <t>výstavba detských ihrísk</t>
  </si>
  <si>
    <t>SNP 9 - prevádzka</t>
  </si>
  <si>
    <t>Príjmy z PCO - MsP</t>
  </si>
  <si>
    <t>139.</t>
  </si>
  <si>
    <t>632002</t>
  </si>
  <si>
    <t>632001</t>
  </si>
  <si>
    <t>Výdavky z vlastných príjmov</t>
  </si>
  <si>
    <t>Dotácia učebné pomôcky detí v HN</t>
  </si>
  <si>
    <t>Dotácia na stravovanie detí v HN</t>
  </si>
  <si>
    <t>111</t>
  </si>
  <si>
    <t>41</t>
  </si>
  <si>
    <t>zo štátneho rozpočtu – účelová dotácia SZP</t>
  </si>
  <si>
    <t>Kultúrne podujatia  mimo verejnej správy</t>
  </si>
  <si>
    <t>Vyúčtovanie za chod spoločnej úradovne</t>
  </si>
  <si>
    <t>Pokuty a penále</t>
  </si>
  <si>
    <t>11H</t>
  </si>
  <si>
    <t>Zdroj</t>
  </si>
  <si>
    <t>1AC1</t>
  </si>
  <si>
    <t>1AC2</t>
  </si>
  <si>
    <t>aktivačná činnosť – dotácia z ÚPSVaR ESF</t>
  </si>
  <si>
    <t>aktivačná činnosť – dotácia z ÚPSVaR ŠR</t>
  </si>
  <si>
    <t>Dni Svodova</t>
  </si>
  <si>
    <t>Spolu zdroj 111</t>
  </si>
  <si>
    <t>Spolu zdroj 41</t>
  </si>
  <si>
    <t>dopravné značenie</t>
  </si>
  <si>
    <t>Dolnohronské rozvojové partnerstvo</t>
  </si>
  <si>
    <t>Kolkové známky - e- poplatky</t>
  </si>
  <si>
    <t>Dotácia na byty 3x12 b.j. centrál MDVaRR SR</t>
  </si>
  <si>
    <t>Dotácia na technickú vybavenosť 3x12 b.j. centrál - MDVaRR</t>
  </si>
  <si>
    <t>Úver zo ŠFRB na byty 3x12 b.j. centrál</t>
  </si>
  <si>
    <t>5.1.21</t>
  </si>
  <si>
    <t>Telocvičňa T-18</t>
  </si>
  <si>
    <t>Súčet</t>
  </si>
  <si>
    <t>Kapitálový rozpočet</t>
  </si>
  <si>
    <t>Bežný rozpočet</t>
  </si>
  <si>
    <t>V EUR</t>
  </si>
  <si>
    <t>Splátky  úveru ŠFRB - Rákocziho</t>
  </si>
  <si>
    <t>Splátky  úveru ŠFRB 3x12 b.j. centrál</t>
  </si>
  <si>
    <t>Splácanie úrokov – ŠFRB - Rákoczyho</t>
  </si>
  <si>
    <t>Splácanie úrokov – ŠFRB - 3x12 b.j.</t>
  </si>
  <si>
    <t>08.2.0</t>
  </si>
  <si>
    <t>01.1.1</t>
  </si>
  <si>
    <t>637036</t>
  </si>
  <si>
    <t>10.2.0</t>
  </si>
  <si>
    <t>10.7.0</t>
  </si>
  <si>
    <t>46</t>
  </si>
  <si>
    <t>Želiezovce  - dni európskych občanov</t>
  </si>
  <si>
    <t>1AJ1</t>
  </si>
  <si>
    <t>09.8.0</t>
  </si>
  <si>
    <t>43</t>
  </si>
  <si>
    <t>10.4.0</t>
  </si>
  <si>
    <t>Realizácia stavieb a nákup bytov</t>
  </si>
  <si>
    <t>52</t>
  </si>
  <si>
    <t>71</t>
  </si>
  <si>
    <t>voľby - Euro, prezident, komunálne</t>
  </si>
  <si>
    <t>ZDROJ</t>
  </si>
  <si>
    <t xml:space="preserve">Program 5: Hospodárska správa a evidencia majetku </t>
  </si>
  <si>
    <t>Bytové domy 3x12 b.j. centrál - ŠFRB</t>
  </si>
  <si>
    <t>Bytové domy 3x12 b.j. centrál - MVDaRR</t>
  </si>
  <si>
    <t>Bytové domy 3x12 b.j. centrál - vlastné</t>
  </si>
  <si>
    <t>Bytové domy 3x12 b.j. centrál - MVDRR</t>
  </si>
  <si>
    <t>Dar  na - 3x12 b.j. centrál</t>
  </si>
  <si>
    <t xml:space="preserve">Iné zdroje </t>
  </si>
  <si>
    <t>Rozpočet na hlavných kategóriach</t>
  </si>
  <si>
    <t>I. zmena</t>
  </si>
  <si>
    <t>Rozpočet po I. zmene</t>
  </si>
  <si>
    <t>Reprezentačný ples mesta</t>
  </si>
  <si>
    <t>Materiál</t>
  </si>
  <si>
    <t>I. zmena       +/-</t>
  </si>
  <si>
    <t>I. zmena     +/-</t>
  </si>
  <si>
    <t>I. zmena +/-</t>
  </si>
  <si>
    <t>Rzpočet po I. zmene</t>
  </si>
  <si>
    <t>Rozpočet                      po I. zmene</t>
  </si>
  <si>
    <t>rozpočet            po I. zmene</t>
  </si>
  <si>
    <t>Rozpočet         po I. zmene</t>
  </si>
  <si>
    <t>Rozpočet                  po I. zmene</t>
  </si>
  <si>
    <t>Rozpočet        po I. zmene</t>
  </si>
  <si>
    <t>Rozpočet                po I. zmene</t>
  </si>
  <si>
    <t>Rozpočet                                                                                      po I. zmene</t>
  </si>
  <si>
    <t>Rozpočet                   po I. zmene</t>
  </si>
  <si>
    <t>Rozpočet                                       po I. zmene</t>
  </si>
  <si>
    <t>Rozpočet                                po I. zmene</t>
  </si>
  <si>
    <t>Rozpočet                 po I. zmene</t>
  </si>
  <si>
    <t>Rozpočet                                  po I. zmene</t>
  </si>
  <si>
    <t>I.zmena +/-</t>
  </si>
  <si>
    <t>Rozpočet                    po I. zmene</t>
  </si>
  <si>
    <t>Krátkodobá pôžička</t>
  </si>
  <si>
    <t>Vratka krátkodbej pôžičky</t>
  </si>
  <si>
    <t>Rozpočet            po I. zmene</t>
  </si>
  <si>
    <t xml:space="preserve">Príjem z predaja kapitálových aktív </t>
  </si>
  <si>
    <t xml:space="preserve">Príjem z predaja kapitálových aktív -   Prima </t>
  </si>
  <si>
    <t xml:space="preserve"> z predaja pozemkov- Mikula</t>
  </si>
  <si>
    <t>Rozpočet                                     po I. zmene</t>
  </si>
  <si>
    <t>- PD Kaštieľ</t>
  </si>
  <si>
    <t>- PD MŠ SNP 9</t>
  </si>
  <si>
    <t>- PD prístupová cesta do V1</t>
  </si>
  <si>
    <t>- PD telocvičňa T18 s auditom</t>
  </si>
  <si>
    <t>- PD dobudovanie kanalizácie</t>
  </si>
  <si>
    <t>Výstavba križovatky - prístup do V1</t>
  </si>
  <si>
    <t>- PD vodovod Veľký Dvor</t>
  </si>
  <si>
    <t>- PD verejné osvetlenie</t>
  </si>
  <si>
    <t>- PD multifunkčné ihrisko vo Svodove</t>
  </si>
  <si>
    <t>- PD sanácia čiernych skládok</t>
  </si>
  <si>
    <t>Audit verejného osvetlenia</t>
  </si>
  <si>
    <t>Budova  Ľ. Štúra 15</t>
  </si>
  <si>
    <t xml:space="preserve">Energie – elektrická energia, </t>
  </si>
  <si>
    <t>Revízie</t>
  </si>
  <si>
    <t xml:space="preserve">Starostlivosť o starých občanov </t>
  </si>
  <si>
    <t>Odborné posudky</t>
  </si>
  <si>
    <t>Nájomné budov</t>
  </si>
  <si>
    <t>Refundácia  miezd poslancov</t>
  </si>
  <si>
    <t>iné - ples</t>
  </si>
  <si>
    <t>Kultúrne podujatia  zo ŠR - verbovačka</t>
  </si>
  <si>
    <t>zo štátneho rozpočtu - kultúrne podujatia - divadlá</t>
  </si>
  <si>
    <t>Starostlivosť o starých občanov + klub  dôchodcov</t>
  </si>
  <si>
    <t>140.</t>
  </si>
  <si>
    <t>141.</t>
  </si>
  <si>
    <t>142.</t>
  </si>
  <si>
    <t>143.</t>
  </si>
  <si>
    <t>Náklady na verejné obstarávanie</t>
  </si>
  <si>
    <t>Klimatizácia kancelárií MsÚ</t>
  </si>
  <si>
    <t>II. zmena</t>
  </si>
  <si>
    <t>Rozpočet        po II. zmene</t>
  </si>
  <si>
    <t>Manipulačné poplatky spojené s úvermi</t>
  </si>
  <si>
    <t>II. zmena +/-</t>
  </si>
  <si>
    <t>Rozpočet                                                                                      po II. zmene</t>
  </si>
  <si>
    <t>Rozpočet                   po II. zmene</t>
  </si>
  <si>
    <t>Rozpočet                                       po II. zmene</t>
  </si>
  <si>
    <t>Rozpočet                 po II. zmene</t>
  </si>
  <si>
    <t>Rozpočet                                  po II. zmene</t>
  </si>
  <si>
    <t>II.zmena +/-</t>
  </si>
  <si>
    <t>Rozpočet                      po II. zmene</t>
  </si>
  <si>
    <t>Bezpečnostný projekt</t>
  </si>
  <si>
    <t>Rozpočet            po II. zmene</t>
  </si>
  <si>
    <t>Spotrebný materiál - účelová dotácia</t>
  </si>
  <si>
    <t>Odmeny z účelovej dotácie</t>
  </si>
  <si>
    <t xml:space="preserve">Odmeny </t>
  </si>
  <si>
    <t>Rozpočet po II. zmene</t>
  </si>
  <si>
    <t>0111</t>
  </si>
  <si>
    <t>Rozpočet                po II. zmene</t>
  </si>
  <si>
    <t>Rzpočet po II. zmene</t>
  </si>
  <si>
    <t>Rozpočet         po II. zmene</t>
  </si>
  <si>
    <t>rozpočet            po II. zmene</t>
  </si>
  <si>
    <t>Rozpočet                  po II. zmene</t>
  </si>
  <si>
    <t>II. zmena     +/-</t>
  </si>
  <si>
    <t>II. zmena       +/-</t>
  </si>
  <si>
    <t>Rozpočet                                     po II. zmene</t>
  </si>
  <si>
    <t>Rozpočet                                po II. zmene</t>
  </si>
  <si>
    <t>Výstavba oplotenia cintorína</t>
  </si>
  <si>
    <t>Projekt odstraňovaie čiernych skládok</t>
  </si>
  <si>
    <t>Nákup výpočtovej techniky</t>
  </si>
  <si>
    <t>Rekonštrukcia telocvične T18</t>
  </si>
  <si>
    <t>Rekonštrukcia budovy Ľ Štúra 15</t>
  </si>
  <si>
    <t>Rekonštrukcia budovy MsÚ</t>
  </si>
  <si>
    <t>Sanácia čiernych skládok</t>
  </si>
  <si>
    <t>PD Ľ. Stúra 15</t>
  </si>
  <si>
    <t xml:space="preserve">Chránená dielňa </t>
  </si>
  <si>
    <t>Tarifný, osobný, funkčný plat chránená dielňa</t>
  </si>
  <si>
    <t>Právne  služby</t>
  </si>
  <si>
    <t>zo štátneho rozpočtu – učebné pomôcky MŠ</t>
  </si>
  <si>
    <t>Vzdelávacie poukazy</t>
  </si>
  <si>
    <t>III. zmena +/-</t>
  </si>
  <si>
    <t>Rozpočet                      po III. zmene</t>
  </si>
  <si>
    <t>Rozpočet         po III. zmene</t>
  </si>
  <si>
    <t>Rozpočet                  po III. zmene</t>
  </si>
  <si>
    <t>III. zmena</t>
  </si>
  <si>
    <t>Rozpočet po III. zmene</t>
  </si>
  <si>
    <t>Rozpočet        po III. zmene</t>
  </si>
  <si>
    <t>Rozpočet                                                                                      po III. zmene</t>
  </si>
  <si>
    <t>Rozpočet                   po III. zmene</t>
  </si>
  <si>
    <t>Rozpočet                                       po III. zmene</t>
  </si>
  <si>
    <t>Rozpočet                                po III. zmene</t>
  </si>
  <si>
    <t>Rozpočet                 po III. zmene</t>
  </si>
  <si>
    <t>Rozpočet                                  po III. zmene</t>
  </si>
  <si>
    <t>Rozpočet                    po II. zmene</t>
  </si>
  <si>
    <t>Rozpočet                    po III. zmene</t>
  </si>
  <si>
    <t>III.zmena +/-</t>
  </si>
  <si>
    <t>Rozpočet                                     po III. zmene</t>
  </si>
  <si>
    <t>Sponzorské</t>
  </si>
  <si>
    <t>Spevnená plocha- dom smútku Želiezovce</t>
  </si>
  <si>
    <t>Rekonštrukcia domu smútku Želiezovce</t>
  </si>
  <si>
    <t>III. zmena     +/-</t>
  </si>
  <si>
    <t>Euroúver - modernizácia verejného osvetlenia</t>
  </si>
  <si>
    <t>Mestské dni a Pohronská verbovačka</t>
  </si>
  <si>
    <t>Rzpočet po III. zmene</t>
  </si>
  <si>
    <t>- ochranné pomôcky sponzor</t>
  </si>
  <si>
    <t xml:space="preserve">  REKAPITULÁCIA PRÍJMOV A VÝDAVKOV </t>
  </si>
  <si>
    <t>III. zmena       +/-</t>
  </si>
  <si>
    <t>Rozpočet                po III. zmene</t>
  </si>
  <si>
    <t>Rozpočet            po III. zmene</t>
  </si>
  <si>
    <t>Účelová dotácia na odmeny pedagogických zamestnancov ZŠ</t>
  </si>
  <si>
    <t>Mimoriadne odmeny</t>
  </si>
  <si>
    <t>rozpočet            po III. zmene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</si>
</sst>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#,##0.0"/>
    <numFmt numFmtId="174" formatCode="0.0"/>
    <numFmt numFmtId="175" formatCode="#,##0.00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10"/>
      <name val="Cambria"/>
      <family val="1"/>
    </font>
    <font>
      <b/>
      <i/>
      <sz val="12"/>
      <name val="Cambria"/>
      <family val="1"/>
    </font>
    <font>
      <sz val="12"/>
      <name val="Arial CE"/>
      <family val="2"/>
    </font>
    <font>
      <b/>
      <i/>
      <sz val="12"/>
      <name val="Arial CE"/>
      <family val="2"/>
    </font>
    <font>
      <sz val="8"/>
      <name val="Cambria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8"/>
      <color indexed="12"/>
      <name val="Cambria"/>
      <family val="1"/>
    </font>
    <font>
      <b/>
      <sz val="16"/>
      <color indexed="12"/>
      <name val="Cambria"/>
      <family val="1"/>
    </font>
    <font>
      <sz val="10"/>
      <color indexed="8"/>
      <name val="Cambria"/>
      <family val="1"/>
    </font>
    <font>
      <sz val="11"/>
      <color indexed="60"/>
      <name val="Calibri"/>
      <family val="2"/>
    </font>
    <font>
      <sz val="9"/>
      <name val="Cambria"/>
      <family val="1"/>
    </font>
    <font>
      <b/>
      <sz val="10"/>
      <name val="Arial"/>
      <family val="2"/>
    </font>
    <font>
      <b/>
      <sz val="16"/>
      <name val="Cambria"/>
      <family val="1"/>
    </font>
    <font>
      <sz val="8"/>
      <name val="Arial"/>
      <family val="2"/>
    </font>
    <font>
      <b/>
      <sz val="7"/>
      <name val="Cambria"/>
      <family val="1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7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2"/>
      <name val="Arial CE"/>
      <family val="2"/>
    </font>
    <font>
      <sz val="11"/>
      <name val="Calibri"/>
      <family val="2"/>
    </font>
    <font>
      <sz val="16"/>
      <name val="Cambria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4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4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4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4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/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 style="thin"/>
      <right style="medium">
        <color indexed="8"/>
      </right>
      <top style="medium">
        <color indexed="8"/>
      </top>
      <bottom/>
    </border>
    <border>
      <left style="thin"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22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49" fontId="7" fillId="35" borderId="12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9" fontId="7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/>
    </xf>
    <xf numFmtId="0" fontId="8" fillId="0" borderId="0" xfId="0" applyFont="1" applyAlignment="1">
      <alignment/>
    </xf>
    <xf numFmtId="0" fontId="9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21" borderId="12" xfId="0" applyFont="1" applyFill="1" applyBorder="1" applyAlignment="1">
      <alignment horizontal="center"/>
    </xf>
    <xf numFmtId="0" fontId="10" fillId="21" borderId="13" xfId="0" applyFont="1" applyFill="1" applyBorder="1" applyAlignment="1">
      <alignment/>
    </xf>
    <xf numFmtId="0" fontId="13" fillId="21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3" fillId="37" borderId="17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9" fontId="7" fillId="35" borderId="22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49" fontId="7" fillId="35" borderId="23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vertical="center"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6" fillId="38" borderId="25" xfId="0" applyNumberFormat="1" applyFont="1" applyFill="1" applyBorder="1" applyAlignment="1">
      <alignment horizontal="center" vertical="center"/>
    </xf>
    <xf numFmtId="3" fontId="6" fillId="38" borderId="26" xfId="0" applyNumberFormat="1" applyFont="1" applyFill="1" applyBorder="1" applyAlignment="1">
      <alignment horizontal="right" vertical="center" wrapText="1"/>
    </xf>
    <xf numFmtId="1" fontId="7" fillId="0" borderId="27" xfId="0" applyNumberFormat="1" applyFont="1" applyBorder="1" applyAlignment="1">
      <alignment horizontal="center"/>
    </xf>
    <xf numFmtId="49" fontId="6" fillId="39" borderId="12" xfId="0" applyNumberFormat="1" applyFont="1" applyFill="1" applyBorder="1" applyAlignment="1">
      <alignment/>
    </xf>
    <xf numFmtId="3" fontId="6" fillId="39" borderId="28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49" fontId="7" fillId="21" borderId="29" xfId="0" applyNumberFormat="1" applyFont="1" applyFill="1" applyBorder="1" applyAlignment="1">
      <alignment/>
    </xf>
    <xf numFmtId="49" fontId="7" fillId="21" borderId="13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49" fontId="7" fillId="0" borderId="29" xfId="0" applyNumberFormat="1" applyFont="1" applyBorder="1" applyAlignment="1">
      <alignment/>
    </xf>
    <xf numFmtId="0" fontId="7" fillId="0" borderId="29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/>
    </xf>
    <xf numFmtId="49" fontId="7" fillId="40" borderId="13" xfId="0" applyNumberFormat="1" applyFont="1" applyFill="1" applyBorder="1" applyAlignment="1">
      <alignment/>
    </xf>
    <xf numFmtId="49" fontId="6" fillId="41" borderId="1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9" fontId="7" fillId="0" borderId="29" xfId="0" applyNumberFormat="1" applyFont="1" applyFill="1" applyBorder="1" applyAlignment="1">
      <alignment/>
    </xf>
    <xf numFmtId="0" fontId="7" fillId="0" borderId="29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7" fillId="0" borderId="14" xfId="0" applyNumberFormat="1" applyFont="1" applyBorder="1" applyAlignment="1">
      <alignment/>
    </xf>
    <xf numFmtId="49" fontId="7" fillId="0" borderId="30" xfId="0" applyNumberFormat="1" applyFont="1" applyBorder="1" applyAlignment="1">
      <alignment/>
    </xf>
    <xf numFmtId="0" fontId="7" fillId="0" borderId="30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/>
    </xf>
    <xf numFmtId="49" fontId="6" fillId="39" borderId="31" xfId="0" applyNumberFormat="1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21" borderId="29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left"/>
    </xf>
    <xf numFmtId="1" fontId="7" fillId="0" borderId="29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49" fontId="6" fillId="39" borderId="29" xfId="0" applyNumberFormat="1" applyFont="1" applyFill="1" applyBorder="1" applyAlignment="1">
      <alignment/>
    </xf>
    <xf numFmtId="0" fontId="7" fillId="0" borderId="29" xfId="0" applyNumberFormat="1" applyFont="1" applyBorder="1" applyAlignment="1">
      <alignment/>
    </xf>
    <xf numFmtId="49" fontId="7" fillId="42" borderId="29" xfId="0" applyNumberFormat="1" applyFont="1" applyFill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33" xfId="0" applyNumberFormat="1" applyFont="1" applyBorder="1" applyAlignment="1">
      <alignment/>
    </xf>
    <xf numFmtId="0" fontId="7" fillId="0" borderId="33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0" fontId="7" fillId="0" borderId="29" xfId="0" applyNumberFormat="1" applyFont="1" applyFill="1" applyBorder="1" applyAlignment="1">
      <alignment/>
    </xf>
    <xf numFmtId="0" fontId="7" fillId="21" borderId="13" xfId="0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/>
    </xf>
    <xf numFmtId="49" fontId="6" fillId="38" borderId="35" xfId="0" applyNumberFormat="1" applyFont="1" applyFill="1" applyBorder="1" applyAlignment="1">
      <alignment horizontal="center" vertical="center"/>
    </xf>
    <xf numFmtId="1" fontId="7" fillId="42" borderId="12" xfId="0" applyNumberFormat="1" applyFont="1" applyFill="1" applyBorder="1" applyAlignment="1">
      <alignment horizontal="center"/>
    </xf>
    <xf numFmtId="49" fontId="6" fillId="39" borderId="32" xfId="0" applyNumberFormat="1" applyFont="1" applyFill="1" applyBorder="1" applyAlignment="1">
      <alignment/>
    </xf>
    <xf numFmtId="49" fontId="7" fillId="0" borderId="3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/>
    </xf>
    <xf numFmtId="0" fontId="21" fillId="0" borderId="29" xfId="0" applyNumberFormat="1" applyFont="1" applyBorder="1" applyAlignment="1">
      <alignment/>
    </xf>
    <xf numFmtId="49" fontId="21" fillId="0" borderId="13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7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17" xfId="0" applyNumberFormat="1" applyFont="1" applyFill="1" applyBorder="1" applyAlignment="1">
      <alignment/>
    </xf>
    <xf numFmtId="1" fontId="7" fillId="0" borderId="38" xfId="0" applyNumberFormat="1" applyFont="1" applyBorder="1" applyAlignment="1">
      <alignment horizontal="center"/>
    </xf>
    <xf numFmtId="49" fontId="6" fillId="21" borderId="29" xfId="0" applyNumberFormat="1" applyFont="1" applyFill="1" applyBorder="1" applyAlignment="1">
      <alignment/>
    </xf>
    <xf numFmtId="3" fontId="6" fillId="21" borderId="29" xfId="0" applyNumberFormat="1" applyFont="1" applyFill="1" applyBorder="1" applyAlignment="1">
      <alignment/>
    </xf>
    <xf numFmtId="49" fontId="7" fillId="0" borderId="39" xfId="0" applyNumberFormat="1" applyFont="1" applyBorder="1" applyAlignment="1">
      <alignment/>
    </xf>
    <xf numFmtId="49" fontId="6" fillId="21" borderId="26" xfId="0" applyNumberFormat="1" applyFont="1" applyFill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40" xfId="0" applyNumberFormat="1" applyFont="1" applyBorder="1" applyAlignment="1">
      <alignment/>
    </xf>
    <xf numFmtId="49" fontId="7" fillId="43" borderId="19" xfId="0" applyNumberFormat="1" applyFont="1" applyFill="1" applyBorder="1" applyAlignment="1">
      <alignment/>
    </xf>
    <xf numFmtId="49" fontId="7" fillId="43" borderId="13" xfId="0" applyNumberFormat="1" applyFont="1" applyFill="1" applyBorder="1" applyAlignment="1">
      <alignment/>
    </xf>
    <xf numFmtId="3" fontId="7" fillId="40" borderId="13" xfId="0" applyNumberFormat="1" applyFont="1" applyFill="1" applyBorder="1" applyAlignment="1">
      <alignment/>
    </xf>
    <xf numFmtId="1" fontId="7" fillId="42" borderId="2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6" fillId="39" borderId="14" xfId="0" applyNumberFormat="1" applyFont="1" applyFill="1" applyBorder="1" applyAlignment="1">
      <alignment/>
    </xf>
    <xf numFmtId="49" fontId="23" fillId="0" borderId="13" xfId="0" applyNumberFormat="1" applyFont="1" applyBorder="1" applyAlignment="1">
      <alignment/>
    </xf>
    <xf numFmtId="1" fontId="7" fillId="0" borderId="41" xfId="0" applyNumberFormat="1" applyFont="1" applyBorder="1" applyAlignment="1">
      <alignment horizontal="center"/>
    </xf>
    <xf numFmtId="49" fontId="6" fillId="41" borderId="18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7" fillId="21" borderId="12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/>
    </xf>
    <xf numFmtId="49" fontId="21" fillId="0" borderId="29" xfId="0" applyNumberFormat="1" applyFont="1" applyFill="1" applyBorder="1" applyAlignment="1">
      <alignment/>
    </xf>
    <xf numFmtId="0" fontId="7" fillId="0" borderId="30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49" fontId="7" fillId="42" borderId="30" xfId="0" applyNumberFormat="1" applyFont="1" applyFill="1" applyBorder="1" applyAlignment="1">
      <alignment/>
    </xf>
    <xf numFmtId="49" fontId="7" fillId="42" borderId="15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49" fontId="6" fillId="38" borderId="42" xfId="0" applyNumberFormat="1" applyFont="1" applyFill="1" applyBorder="1" applyAlignment="1">
      <alignment horizontal="center" vertical="center"/>
    </xf>
    <xf numFmtId="1" fontId="7" fillId="42" borderId="43" xfId="0" applyNumberFormat="1" applyFont="1" applyFill="1" applyBorder="1" applyAlignment="1">
      <alignment horizontal="center"/>
    </xf>
    <xf numFmtId="49" fontId="6" fillId="39" borderId="18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1" fontId="7" fillId="42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49" fontId="6" fillId="44" borderId="42" xfId="0" applyNumberFormat="1" applyFont="1" applyFill="1" applyBorder="1" applyAlignment="1">
      <alignment horizontal="center" vertical="center"/>
    </xf>
    <xf numFmtId="1" fontId="7" fillId="42" borderId="41" xfId="0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7" fillId="0" borderId="33" xfId="0" applyNumberFormat="1" applyFont="1" applyFill="1" applyBorder="1" applyAlignment="1">
      <alignment/>
    </xf>
    <xf numFmtId="49" fontId="6" fillId="44" borderId="35" xfId="0" applyNumberFormat="1" applyFont="1" applyFill="1" applyBorder="1" applyAlignment="1">
      <alignment horizontal="center" vertical="center"/>
    </xf>
    <xf numFmtId="49" fontId="7" fillId="39" borderId="43" xfId="0" applyNumberFormat="1" applyFont="1" applyFill="1" applyBorder="1" applyAlignment="1">
      <alignment/>
    </xf>
    <xf numFmtId="49" fontId="7" fillId="0" borderId="43" xfId="0" applyNumberFormat="1" applyFont="1" applyBorder="1" applyAlignment="1">
      <alignment/>
    </xf>
    <xf numFmtId="49" fontId="7" fillId="0" borderId="43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1" fontId="7" fillId="42" borderId="29" xfId="0" applyNumberFormat="1" applyFont="1" applyFill="1" applyBorder="1" applyAlignment="1">
      <alignment horizontal="center"/>
    </xf>
    <xf numFmtId="1" fontId="7" fillId="42" borderId="29" xfId="0" applyNumberFormat="1" applyFont="1" applyFill="1" applyBorder="1" applyAlignment="1">
      <alignment horizontal="left"/>
    </xf>
    <xf numFmtId="49" fontId="7" fillId="41" borderId="43" xfId="0" applyNumberFormat="1" applyFont="1" applyFill="1" applyBorder="1" applyAlignment="1">
      <alignment/>
    </xf>
    <xf numFmtId="0" fontId="7" fillId="40" borderId="29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32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/>
    </xf>
    <xf numFmtId="49" fontId="7" fillId="0" borderId="27" xfId="0" applyNumberFormat="1" applyFont="1" applyBorder="1" applyAlignment="1">
      <alignment/>
    </xf>
    <xf numFmtId="49" fontId="6" fillId="39" borderId="10" xfId="0" applyNumberFormat="1" applyFont="1" applyFill="1" applyBorder="1" applyAlignment="1">
      <alignment/>
    </xf>
    <xf numFmtId="0" fontId="7" fillId="0" borderId="33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45" borderId="27" xfId="0" applyFont="1" applyFill="1" applyBorder="1" applyAlignment="1">
      <alignment/>
    </xf>
    <xf numFmtId="0" fontId="6" fillId="45" borderId="44" xfId="0" applyFont="1" applyFill="1" applyBorder="1" applyAlignment="1">
      <alignment/>
    </xf>
    <xf numFmtId="0" fontId="7" fillId="37" borderId="43" xfId="0" applyFont="1" applyFill="1" applyBorder="1" applyAlignment="1">
      <alignment/>
    </xf>
    <xf numFmtId="0" fontId="7" fillId="37" borderId="31" xfId="0" applyFont="1" applyFill="1" applyBorder="1" applyAlignment="1">
      <alignment/>
    </xf>
    <xf numFmtId="0" fontId="7" fillId="35" borderId="43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43" xfId="0" applyNumberFormat="1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3" fontId="6" fillId="46" borderId="4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173" fontId="7" fillId="0" borderId="43" xfId="0" applyNumberFormat="1" applyFont="1" applyBorder="1" applyAlignment="1">
      <alignment/>
    </xf>
    <xf numFmtId="0" fontId="30" fillId="0" borderId="43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31" xfId="0" applyFont="1" applyBorder="1" applyAlignment="1">
      <alignment/>
    </xf>
    <xf numFmtId="0" fontId="7" fillId="45" borderId="43" xfId="0" applyFont="1" applyFill="1" applyBorder="1" applyAlignment="1">
      <alignment/>
    </xf>
    <xf numFmtId="0" fontId="6" fillId="45" borderId="31" xfId="0" applyFont="1" applyFill="1" applyBorder="1" applyAlignment="1">
      <alignment/>
    </xf>
    <xf numFmtId="173" fontId="6" fillId="45" borderId="43" xfId="0" applyNumberFormat="1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73" fontId="7" fillId="41" borderId="43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7" fillId="0" borderId="29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48" xfId="0" applyFont="1" applyBorder="1" applyAlignment="1">
      <alignment/>
    </xf>
    <xf numFmtId="49" fontId="7" fillId="0" borderId="49" xfId="0" applyNumberFormat="1" applyFont="1" applyFill="1" applyBorder="1" applyAlignment="1">
      <alignment/>
    </xf>
    <xf numFmtId="49" fontId="7" fillId="47" borderId="18" xfId="0" applyNumberFormat="1" applyFont="1" applyFill="1" applyBorder="1" applyAlignment="1">
      <alignment/>
    </xf>
    <xf numFmtId="49" fontId="7" fillId="47" borderId="40" xfId="0" applyNumberFormat="1" applyFont="1" applyFill="1" applyBorder="1" applyAlignment="1">
      <alignment/>
    </xf>
    <xf numFmtId="49" fontId="7" fillId="48" borderId="19" xfId="0" applyNumberFormat="1" applyFont="1" applyFill="1" applyBorder="1" applyAlignment="1">
      <alignment/>
    </xf>
    <xf numFmtId="49" fontId="7" fillId="47" borderId="14" xfId="0" applyNumberFormat="1" applyFont="1" applyFill="1" applyBorder="1" applyAlignment="1">
      <alignment/>
    </xf>
    <xf numFmtId="49" fontId="7" fillId="47" borderId="30" xfId="0" applyNumberFormat="1" applyFont="1" applyFill="1" applyBorder="1" applyAlignment="1">
      <alignment/>
    </xf>
    <xf numFmtId="49" fontId="7" fillId="48" borderId="50" xfId="0" applyNumberFormat="1" applyFont="1" applyFill="1" applyBorder="1" applyAlignment="1">
      <alignment/>
    </xf>
    <xf numFmtId="4" fontId="6" fillId="44" borderId="26" xfId="0" applyNumberFormat="1" applyFont="1" applyFill="1" applyBorder="1" applyAlignment="1">
      <alignment vertical="center" wrapText="1"/>
    </xf>
    <xf numFmtId="4" fontId="6" fillId="44" borderId="51" xfId="0" applyNumberFormat="1" applyFont="1" applyFill="1" applyBorder="1" applyAlignment="1">
      <alignment vertical="center" wrapText="1"/>
    </xf>
    <xf numFmtId="4" fontId="7" fillId="21" borderId="29" xfId="0" applyNumberFormat="1" applyFont="1" applyFill="1" applyBorder="1" applyAlignment="1">
      <alignment/>
    </xf>
    <xf numFmtId="4" fontId="7" fillId="0" borderId="29" xfId="0" applyNumberFormat="1" applyFont="1" applyBorder="1" applyAlignment="1">
      <alignment/>
    </xf>
    <xf numFmtId="4" fontId="7" fillId="40" borderId="29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6" fillId="41" borderId="12" xfId="0" applyNumberFormat="1" applyFont="1" applyFill="1" applyBorder="1" applyAlignment="1">
      <alignment/>
    </xf>
    <xf numFmtId="4" fontId="7" fillId="21" borderId="12" xfId="0" applyNumberFormat="1" applyFont="1" applyFill="1" applyBorder="1" applyAlignment="1">
      <alignment/>
    </xf>
    <xf numFmtId="4" fontId="7" fillId="40" borderId="12" xfId="0" applyNumberFormat="1" applyFont="1" applyFill="1" applyBorder="1" applyAlignment="1">
      <alignment/>
    </xf>
    <xf numFmtId="4" fontId="6" fillId="44" borderId="39" xfId="0" applyNumberFormat="1" applyFont="1" applyFill="1" applyBorder="1" applyAlignment="1">
      <alignment vertical="center" wrapText="1"/>
    </xf>
    <xf numFmtId="4" fontId="7" fillId="42" borderId="29" xfId="0" applyNumberFormat="1" applyFont="1" applyFill="1" applyBorder="1" applyAlignment="1">
      <alignment/>
    </xf>
    <xf numFmtId="4" fontId="6" fillId="39" borderId="10" xfId="0" applyNumberFormat="1" applyFont="1" applyFill="1" applyBorder="1" applyAlignment="1">
      <alignment/>
    </xf>
    <xf numFmtId="4" fontId="6" fillId="41" borderId="28" xfId="0" applyNumberFormat="1" applyFont="1" applyFill="1" applyBorder="1" applyAlignment="1">
      <alignment/>
    </xf>
    <xf numFmtId="4" fontId="6" fillId="41" borderId="29" xfId="0" applyNumberFormat="1" applyFont="1" applyFill="1" applyBorder="1" applyAlignment="1">
      <alignment/>
    </xf>
    <xf numFmtId="4" fontId="7" fillId="0" borderId="33" xfId="0" applyNumberFormat="1" applyFont="1" applyBorder="1" applyAlignment="1">
      <alignment/>
    </xf>
    <xf numFmtId="4" fontId="6" fillId="39" borderId="28" xfId="0" applyNumberFormat="1" applyFont="1" applyFill="1" applyBorder="1" applyAlignment="1">
      <alignment/>
    </xf>
    <xf numFmtId="4" fontId="6" fillId="40" borderId="29" xfId="0" applyNumberFormat="1" applyFont="1" applyFill="1" applyBorder="1" applyAlignment="1">
      <alignment/>
    </xf>
    <xf numFmtId="4" fontId="6" fillId="38" borderId="39" xfId="0" applyNumberFormat="1" applyFont="1" applyFill="1" applyBorder="1" applyAlignment="1">
      <alignment horizontal="right" vertical="center" wrapText="1"/>
    </xf>
    <xf numFmtId="4" fontId="6" fillId="39" borderId="29" xfId="0" applyNumberFormat="1" applyFont="1" applyFill="1" applyBorder="1" applyAlignment="1">
      <alignment/>
    </xf>
    <xf numFmtId="4" fontId="6" fillId="39" borderId="12" xfId="0" applyNumberFormat="1" applyFont="1" applyFill="1" applyBorder="1" applyAlignment="1">
      <alignment/>
    </xf>
    <xf numFmtId="4" fontId="6" fillId="38" borderId="29" xfId="0" applyNumberFormat="1" applyFont="1" applyFill="1" applyBorder="1" applyAlignment="1">
      <alignment horizontal="right" vertical="center" wrapText="1"/>
    </xf>
    <xf numFmtId="4" fontId="6" fillId="41" borderId="18" xfId="0" applyNumberFormat="1" applyFont="1" applyFill="1" applyBorder="1" applyAlignment="1">
      <alignment/>
    </xf>
    <xf numFmtId="49" fontId="7" fillId="0" borderId="52" xfId="0" applyNumberFormat="1" applyFont="1" applyBorder="1" applyAlignment="1">
      <alignment/>
    </xf>
    <xf numFmtId="49" fontId="7" fillId="0" borderId="53" xfId="0" applyNumberFormat="1" applyFont="1" applyBorder="1" applyAlignment="1">
      <alignment/>
    </xf>
    <xf numFmtId="49" fontId="7" fillId="0" borderId="50" xfId="0" applyNumberFormat="1" applyFont="1" applyBorder="1" applyAlignment="1">
      <alignment/>
    </xf>
    <xf numFmtId="49" fontId="7" fillId="0" borderId="54" xfId="0" applyNumberFormat="1" applyFont="1" applyBorder="1" applyAlignment="1">
      <alignment/>
    </xf>
    <xf numFmtId="4" fontId="6" fillId="38" borderId="26" xfId="0" applyNumberFormat="1" applyFont="1" applyFill="1" applyBorder="1" applyAlignment="1">
      <alignment horizontal="right" vertical="center" wrapText="1"/>
    </xf>
    <xf numFmtId="4" fontId="7" fillId="21" borderId="30" xfId="0" applyNumberFormat="1" applyFont="1" applyFill="1" applyBorder="1" applyAlignment="1">
      <alignment/>
    </xf>
    <xf numFmtId="4" fontId="7" fillId="21" borderId="40" xfId="0" applyNumberFormat="1" applyFont="1" applyFill="1" applyBorder="1" applyAlignment="1">
      <alignment/>
    </xf>
    <xf numFmtId="4" fontId="6" fillId="41" borderId="40" xfId="0" applyNumberFormat="1" applyFont="1" applyFill="1" applyBorder="1" applyAlignment="1">
      <alignment/>
    </xf>
    <xf numFmtId="4" fontId="7" fillId="49" borderId="29" xfId="0" applyNumberFormat="1" applyFont="1" applyFill="1" applyBorder="1" applyAlignment="1">
      <alignment/>
    </xf>
    <xf numFmtId="49" fontId="7" fillId="49" borderId="12" xfId="0" applyNumberFormat="1" applyFont="1" applyFill="1" applyBorder="1" applyAlignment="1">
      <alignment/>
    </xf>
    <xf numFmtId="4" fontId="6" fillId="38" borderId="55" xfId="0" applyNumberFormat="1" applyFont="1" applyFill="1" applyBorder="1" applyAlignment="1">
      <alignment horizontal="right" vertical="center" wrapText="1"/>
    </xf>
    <xf numFmtId="4" fontId="7" fillId="21" borderId="29" xfId="0" applyNumberFormat="1" applyFont="1" applyFill="1" applyBorder="1" applyAlignment="1">
      <alignment horizontal="right" vertical="center"/>
    </xf>
    <xf numFmtId="4" fontId="7" fillId="0" borderId="32" xfId="0" applyNumberFormat="1" applyFont="1" applyBorder="1" applyAlignment="1">
      <alignment/>
    </xf>
    <xf numFmtId="1" fontId="7" fillId="42" borderId="45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4" fontId="6" fillId="35" borderId="56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4" fontId="6" fillId="35" borderId="58" xfId="0" applyNumberFormat="1" applyFont="1" applyFill="1" applyBorder="1" applyAlignment="1">
      <alignment horizontal="right" vertical="center"/>
    </xf>
    <xf numFmtId="49" fontId="7" fillId="49" borderId="29" xfId="0" applyNumberFormat="1" applyFont="1" applyFill="1" applyBorder="1" applyAlignment="1">
      <alignment/>
    </xf>
    <xf numFmtId="0" fontId="7" fillId="49" borderId="29" xfId="0" applyNumberFormat="1" applyFont="1" applyFill="1" applyBorder="1" applyAlignment="1">
      <alignment/>
    </xf>
    <xf numFmtId="49" fontId="7" fillId="49" borderId="13" xfId="0" applyNumberFormat="1" applyFont="1" applyFill="1" applyBorder="1" applyAlignment="1">
      <alignment/>
    </xf>
    <xf numFmtId="4" fontId="7" fillId="40" borderId="30" xfId="0" applyNumberFormat="1" applyFont="1" applyFill="1" applyBorder="1" applyAlignment="1">
      <alignment/>
    </xf>
    <xf numFmtId="4" fontId="7" fillId="0" borderId="54" xfId="0" applyNumberFormat="1" applyFont="1" applyBorder="1" applyAlignment="1">
      <alignment/>
    </xf>
    <xf numFmtId="0" fontId="7" fillId="49" borderId="34" xfId="0" applyFont="1" applyFill="1" applyBorder="1" applyAlignment="1">
      <alignment/>
    </xf>
    <xf numFmtId="49" fontId="7" fillId="10" borderId="13" xfId="0" applyNumberFormat="1" applyFont="1" applyFill="1" applyBorder="1" applyAlignment="1">
      <alignment/>
    </xf>
    <xf numFmtId="49" fontId="7" fillId="12" borderId="13" xfId="0" applyNumberFormat="1" applyFont="1" applyFill="1" applyBorder="1" applyAlignment="1">
      <alignment/>
    </xf>
    <xf numFmtId="49" fontId="7" fillId="12" borderId="12" xfId="0" applyNumberFormat="1" applyFont="1" applyFill="1" applyBorder="1" applyAlignment="1">
      <alignment/>
    </xf>
    <xf numFmtId="49" fontId="7" fillId="12" borderId="29" xfId="0" applyNumberFormat="1" applyFont="1" applyFill="1" applyBorder="1" applyAlignment="1">
      <alignment/>
    </xf>
    <xf numFmtId="0" fontId="7" fillId="12" borderId="29" xfId="0" applyNumberFormat="1" applyFont="1" applyFill="1" applyBorder="1" applyAlignment="1">
      <alignment/>
    </xf>
    <xf numFmtId="49" fontId="7" fillId="10" borderId="12" xfId="0" applyNumberFormat="1" applyFont="1" applyFill="1" applyBorder="1" applyAlignment="1">
      <alignment/>
    </xf>
    <xf numFmtId="49" fontId="7" fillId="10" borderId="29" xfId="0" applyNumberFormat="1" applyFont="1" applyFill="1" applyBorder="1" applyAlignment="1">
      <alignment/>
    </xf>
    <xf numFmtId="0" fontId="7" fillId="10" borderId="29" xfId="0" applyNumberFormat="1" applyFont="1" applyFill="1" applyBorder="1" applyAlignment="1">
      <alignment/>
    </xf>
    <xf numFmtId="173" fontId="6" fillId="21" borderId="42" xfId="0" applyNumberFormat="1" applyFont="1" applyFill="1" applyBorder="1" applyAlignment="1">
      <alignment horizontal="center"/>
    </xf>
    <xf numFmtId="4" fontId="6" fillId="46" borderId="42" xfId="0" applyNumberFormat="1" applyFont="1" applyFill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4" fontId="6" fillId="45" borderId="54" xfId="0" applyNumberFormat="1" applyFont="1" applyFill="1" applyBorder="1" applyAlignment="1">
      <alignment/>
    </xf>
    <xf numFmtId="4" fontId="7" fillId="37" borderId="54" xfId="0" applyNumberFormat="1" applyFont="1" applyFill="1" applyBorder="1" applyAlignment="1">
      <alignment/>
    </xf>
    <xf numFmtId="4" fontId="7" fillId="35" borderId="54" xfId="0" applyNumberFormat="1" applyFont="1" applyFill="1" applyBorder="1" applyAlignment="1">
      <alignment/>
    </xf>
    <xf numFmtId="4" fontId="7" fillId="38" borderId="54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7" fillId="21" borderId="54" xfId="0" applyNumberFormat="1" applyFont="1" applyFill="1" applyBorder="1" applyAlignment="1">
      <alignment/>
    </xf>
    <xf numFmtId="4" fontId="7" fillId="40" borderId="54" xfId="0" applyNumberFormat="1" applyFont="1" applyFill="1" applyBorder="1" applyAlignment="1">
      <alignment/>
    </xf>
    <xf numFmtId="0" fontId="7" fillId="38" borderId="61" xfId="0" applyFont="1" applyFill="1" applyBorder="1" applyAlignment="1">
      <alignment/>
    </xf>
    <xf numFmtId="4" fontId="7" fillId="0" borderId="54" xfId="0" applyNumberFormat="1" applyFont="1" applyFill="1" applyBorder="1" applyAlignment="1">
      <alignment/>
    </xf>
    <xf numFmtId="174" fontId="34" fillId="0" borderId="0" xfId="0" applyNumberFormat="1" applyFont="1" applyBorder="1" applyAlignment="1">
      <alignment horizontal="right"/>
    </xf>
    <xf numFmtId="4" fontId="7" fillId="0" borderId="57" xfId="0" applyNumberFormat="1" applyFont="1" applyFill="1" applyBorder="1" applyAlignment="1">
      <alignment horizontal="right"/>
    </xf>
    <xf numFmtId="4" fontId="7" fillId="0" borderId="62" xfId="0" applyNumberFormat="1" applyFont="1" applyFill="1" applyBorder="1" applyAlignment="1">
      <alignment horizontal="right"/>
    </xf>
    <xf numFmtId="174" fontId="8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6" fillId="34" borderId="27" xfId="0" applyNumberFormat="1" applyFont="1" applyFill="1" applyBorder="1" applyAlignment="1">
      <alignment horizontal="right" vertical="center" wrapText="1"/>
    </xf>
    <xf numFmtId="3" fontId="6" fillId="35" borderId="43" xfId="0" applyNumberFormat="1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3" fontId="6" fillId="36" borderId="43" xfId="0" applyNumberFormat="1" applyFont="1" applyFill="1" applyBorder="1" applyAlignment="1">
      <alignment horizontal="right" vertical="center" wrapText="1"/>
    </xf>
    <xf numFmtId="3" fontId="6" fillId="34" borderId="43" xfId="0" applyNumberFormat="1" applyFont="1" applyFill="1" applyBorder="1" applyAlignment="1">
      <alignment horizontal="right" vertical="center" wrapText="1"/>
    </xf>
    <xf numFmtId="3" fontId="6" fillId="35" borderId="43" xfId="0" applyNumberFormat="1" applyFont="1" applyFill="1" applyBorder="1" applyAlignment="1">
      <alignment horizontal="right"/>
    </xf>
    <xf numFmtId="3" fontId="6" fillId="36" borderId="43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/>
    </xf>
    <xf numFmtId="3" fontId="6" fillId="36" borderId="63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4" fontId="7" fillId="12" borderId="53" xfId="0" applyNumberFormat="1" applyFont="1" applyFill="1" applyBorder="1" applyAlignment="1">
      <alignment/>
    </xf>
    <xf numFmtId="4" fontId="7" fillId="49" borderId="40" xfId="0" applyNumberFormat="1" applyFont="1" applyFill="1" applyBorder="1" applyAlignment="1">
      <alignment/>
    </xf>
    <xf numFmtId="4" fontId="7" fillId="12" borderId="29" xfId="0" applyNumberFormat="1" applyFont="1" applyFill="1" applyBorder="1" applyAlignment="1">
      <alignment/>
    </xf>
    <xf numFmtId="4" fontId="7" fillId="10" borderId="40" xfId="0" applyNumberFormat="1" applyFont="1" applyFill="1" applyBorder="1" applyAlignment="1">
      <alignment/>
    </xf>
    <xf numFmtId="4" fontId="7" fillId="0" borderId="54" xfId="0" applyNumberFormat="1" applyFont="1" applyBorder="1" applyAlignment="1">
      <alignment vertical="center"/>
    </xf>
    <xf numFmtId="3" fontId="7" fillId="0" borderId="29" xfId="0" applyNumberFormat="1" applyFont="1" applyFill="1" applyBorder="1" applyAlignment="1">
      <alignment/>
    </xf>
    <xf numFmtId="4" fontId="6" fillId="38" borderId="64" xfId="0" applyNumberFormat="1" applyFont="1" applyFill="1" applyBorder="1" applyAlignment="1">
      <alignment horizontal="right" vertical="center" wrapText="1"/>
    </xf>
    <xf numFmtId="4" fontId="6" fillId="39" borderId="65" xfId="0" applyNumberFormat="1" applyFont="1" applyFill="1" applyBorder="1" applyAlignment="1">
      <alignment/>
    </xf>
    <xf numFmtId="4" fontId="6" fillId="21" borderId="66" xfId="0" applyNumberFormat="1" applyFont="1" applyFill="1" applyBorder="1" applyAlignment="1">
      <alignment/>
    </xf>
    <xf numFmtId="4" fontId="7" fillId="40" borderId="66" xfId="0" applyNumberFormat="1" applyFont="1" applyFill="1" applyBorder="1" applyAlignment="1">
      <alignment/>
    </xf>
    <xf numFmtId="4" fontId="7" fillId="0" borderId="66" xfId="0" applyNumberFormat="1" applyFont="1" applyFill="1" applyBorder="1" applyAlignment="1">
      <alignment horizontal="right"/>
    </xf>
    <xf numFmtId="4" fontId="35" fillId="0" borderId="66" xfId="36" applyNumberFormat="1" applyFont="1" applyFill="1" applyBorder="1" applyAlignment="1" applyProtection="1">
      <alignment horizontal="right"/>
      <protection/>
    </xf>
    <xf numFmtId="4" fontId="7" fillId="0" borderId="66" xfId="0" applyNumberFormat="1" applyFont="1" applyBorder="1" applyAlignment="1">
      <alignment/>
    </xf>
    <xf numFmtId="4" fontId="35" fillId="0" borderId="66" xfId="36" applyNumberFormat="1" applyFont="1" applyFill="1" applyBorder="1" applyAlignment="1" applyProtection="1">
      <alignment/>
      <protection/>
    </xf>
    <xf numFmtId="4" fontId="7" fillId="0" borderId="66" xfId="0" applyNumberFormat="1" applyFont="1" applyFill="1" applyBorder="1" applyAlignment="1">
      <alignment/>
    </xf>
    <xf numFmtId="4" fontId="6" fillId="40" borderId="66" xfId="0" applyNumberFormat="1" applyFont="1" applyFill="1" applyBorder="1" applyAlignment="1">
      <alignment/>
    </xf>
    <xf numFmtId="4" fontId="6" fillId="40" borderId="67" xfId="0" applyNumberFormat="1" applyFont="1" applyFill="1" applyBorder="1" applyAlignment="1">
      <alignment/>
    </xf>
    <xf numFmtId="4" fontId="7" fillId="43" borderId="66" xfId="0" applyNumberFormat="1" applyFont="1" applyFill="1" applyBorder="1" applyAlignment="1">
      <alignment/>
    </xf>
    <xf numFmtId="4" fontId="7" fillId="42" borderId="66" xfId="0" applyNumberFormat="1" applyFont="1" applyFill="1" applyBorder="1" applyAlignment="1">
      <alignment/>
    </xf>
    <xf numFmtId="4" fontId="7" fillId="0" borderId="68" xfId="0" applyNumberFormat="1" applyFont="1" applyBorder="1" applyAlignment="1">
      <alignment/>
    </xf>
    <xf numFmtId="4" fontId="6" fillId="21" borderId="64" xfId="0" applyNumberFormat="1" applyFont="1" applyFill="1" applyBorder="1" applyAlignment="1">
      <alignment/>
    </xf>
    <xf numFmtId="4" fontId="7" fillId="43" borderId="69" xfId="0" applyNumberFormat="1" applyFont="1" applyFill="1" applyBorder="1" applyAlignment="1">
      <alignment/>
    </xf>
    <xf numFmtId="4" fontId="7" fillId="48" borderId="69" xfId="0" applyNumberFormat="1" applyFont="1" applyFill="1" applyBorder="1" applyAlignment="1">
      <alignment/>
    </xf>
    <xf numFmtId="4" fontId="7" fillId="43" borderId="67" xfId="0" applyNumberFormat="1" applyFont="1" applyFill="1" applyBorder="1" applyAlignment="1">
      <alignment/>
    </xf>
    <xf numFmtId="4" fontId="7" fillId="48" borderId="67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6" fillId="38" borderId="70" xfId="0" applyNumberFormat="1" applyFont="1" applyFill="1" applyBorder="1" applyAlignment="1">
      <alignment horizontal="right" vertical="center" wrapText="1"/>
    </xf>
    <xf numFmtId="4" fontId="6" fillId="39" borderId="71" xfId="0" applyNumberFormat="1" applyFont="1" applyFill="1" applyBorder="1" applyAlignment="1">
      <alignment/>
    </xf>
    <xf numFmtId="4" fontId="7" fillId="21" borderId="72" xfId="0" applyNumberFormat="1" applyFont="1" applyFill="1" applyBorder="1" applyAlignment="1">
      <alignment/>
    </xf>
    <xf numFmtId="4" fontId="7" fillId="40" borderId="72" xfId="0" applyNumberFormat="1" applyFont="1" applyFill="1" applyBorder="1" applyAlignment="1">
      <alignment/>
    </xf>
    <xf numFmtId="4" fontId="7" fillId="0" borderId="72" xfId="0" applyNumberFormat="1" applyFont="1" applyBorder="1" applyAlignment="1">
      <alignment/>
    </xf>
    <xf numFmtId="4" fontId="6" fillId="39" borderId="72" xfId="0" applyNumberFormat="1" applyFont="1" applyFill="1" applyBorder="1" applyAlignment="1">
      <alignment/>
    </xf>
    <xf numFmtId="4" fontId="7" fillId="40" borderId="72" xfId="0" applyNumberFormat="1" applyFont="1" applyFill="1" applyBorder="1" applyAlignment="1">
      <alignment horizontal="right"/>
    </xf>
    <xf numFmtId="4" fontId="7" fillId="0" borderId="73" xfId="0" applyNumberFormat="1" applyFont="1" applyBorder="1" applyAlignment="1">
      <alignment/>
    </xf>
    <xf numFmtId="4" fontId="7" fillId="0" borderId="32" xfId="0" applyNumberFormat="1" applyFont="1" applyFill="1" applyBorder="1" applyAlignment="1">
      <alignment/>
    </xf>
    <xf numFmtId="4" fontId="7" fillId="42" borderId="30" xfId="0" applyNumberFormat="1" applyFont="1" applyFill="1" applyBorder="1" applyAlignment="1">
      <alignment/>
    </xf>
    <xf numFmtId="4" fontId="7" fillId="0" borderId="53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4" fontId="7" fillId="0" borderId="3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49" fontId="25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4" fontId="6" fillId="21" borderId="31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/>
    </xf>
    <xf numFmtId="0" fontId="7" fillId="0" borderId="32" xfId="0" applyNumberFormat="1" applyFont="1" applyFill="1" applyBorder="1" applyAlignment="1">
      <alignment/>
    </xf>
    <xf numFmtId="0" fontId="7" fillId="0" borderId="74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49" borderId="12" xfId="0" applyNumberFormat="1" applyFont="1" applyFill="1" applyBorder="1" applyAlignment="1">
      <alignment/>
    </xf>
    <xf numFmtId="0" fontId="7" fillId="12" borderId="12" xfId="0" applyNumberFormat="1" applyFont="1" applyFill="1" applyBorder="1" applyAlignment="1">
      <alignment/>
    </xf>
    <xf numFmtId="0" fontId="6" fillId="39" borderId="12" xfId="0" applyNumberFormat="1" applyFont="1" applyFill="1" applyBorder="1" applyAlignment="1">
      <alignment/>
    </xf>
    <xf numFmtId="0" fontId="7" fillId="0" borderId="14" xfId="0" applyNumberFormat="1" applyFont="1" applyBorder="1" applyAlignment="1">
      <alignment/>
    </xf>
    <xf numFmtId="174" fontId="25" fillId="0" borderId="0" xfId="0" applyNumberFormat="1" applyFont="1" applyBorder="1" applyAlignment="1">
      <alignment/>
    </xf>
    <xf numFmtId="4" fontId="6" fillId="41" borderId="10" xfId="0" applyNumberFormat="1" applyFont="1" applyFill="1" applyBorder="1" applyAlignment="1">
      <alignment/>
    </xf>
    <xf numFmtId="0" fontId="7" fillId="38" borderId="75" xfId="0" applyFont="1" applyFill="1" applyBorder="1" applyAlignment="1">
      <alignment/>
    </xf>
    <xf numFmtId="4" fontId="7" fillId="37" borderId="42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 vertical="center"/>
    </xf>
    <xf numFmtId="1" fontId="7" fillId="50" borderId="38" xfId="0" applyNumberFormat="1" applyFont="1" applyFill="1" applyBorder="1" applyAlignment="1">
      <alignment horizontal="center" vertical="center" wrapText="1"/>
    </xf>
    <xf numFmtId="4" fontId="7" fillId="45" borderId="28" xfId="0" applyNumberFormat="1" applyFont="1" applyFill="1" applyBorder="1" applyAlignment="1">
      <alignment/>
    </xf>
    <xf numFmtId="4" fontId="7" fillId="37" borderId="29" xfId="0" applyNumberFormat="1" applyFont="1" applyFill="1" applyBorder="1" applyAlignment="1">
      <alignment/>
    </xf>
    <xf numFmtId="4" fontId="7" fillId="35" borderId="29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10" fillId="34" borderId="27" xfId="0" applyNumberFormat="1" applyFont="1" applyFill="1" applyBorder="1" applyAlignment="1">
      <alignment horizontal="right"/>
    </xf>
    <xf numFmtId="4" fontId="10" fillId="34" borderId="43" xfId="0" applyNumberFormat="1" applyFont="1" applyFill="1" applyBorder="1" applyAlignment="1">
      <alignment horizontal="right"/>
    </xf>
    <xf numFmtId="4" fontId="8" fillId="0" borderId="43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 horizontal="right"/>
    </xf>
    <xf numFmtId="4" fontId="8" fillId="0" borderId="43" xfId="0" applyNumberFormat="1" applyFont="1" applyBorder="1" applyAlignment="1">
      <alignment/>
    </xf>
    <xf numFmtId="4" fontId="10" fillId="21" borderId="43" xfId="0" applyNumberFormat="1" applyFont="1" applyFill="1" applyBorder="1" applyAlignment="1">
      <alignment horizontal="right"/>
    </xf>
    <xf numFmtId="4" fontId="9" fillId="0" borderId="43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10" fillId="37" borderId="63" xfId="0" applyNumberFormat="1" applyFont="1" applyFill="1" applyBorder="1" applyAlignment="1">
      <alignment horizontal="right"/>
    </xf>
    <xf numFmtId="0" fontId="13" fillId="34" borderId="62" xfId="0" applyFont="1" applyFill="1" applyBorder="1" applyAlignment="1">
      <alignment/>
    </xf>
    <xf numFmtId="1" fontId="7" fillId="0" borderId="76" xfId="0" applyNumberFormat="1" applyFont="1" applyBorder="1" applyAlignment="1">
      <alignment horizontal="center"/>
    </xf>
    <xf numFmtId="4" fontId="6" fillId="44" borderId="77" xfId="0" applyNumberFormat="1" applyFont="1" applyFill="1" applyBorder="1" applyAlignment="1">
      <alignment vertical="center" wrapText="1"/>
    </xf>
    <xf numFmtId="4" fontId="6" fillId="39" borderId="78" xfId="0" applyNumberFormat="1" applyFont="1" applyFill="1" applyBorder="1" applyAlignment="1">
      <alignment/>
    </xf>
    <xf numFmtId="4" fontId="7" fillId="21" borderId="77" xfId="0" applyNumberFormat="1" applyFont="1" applyFill="1" applyBorder="1" applyAlignment="1">
      <alignment/>
    </xf>
    <xf numFmtId="4" fontId="7" fillId="0" borderId="77" xfId="0" applyNumberFormat="1" applyFont="1" applyFill="1" applyBorder="1" applyAlignment="1">
      <alignment/>
    </xf>
    <xf numFmtId="4" fontId="7" fillId="0" borderId="79" xfId="0" applyNumberFormat="1" applyFont="1" applyFill="1" applyBorder="1" applyAlignment="1">
      <alignment/>
    </xf>
    <xf numFmtId="4" fontId="6" fillId="44" borderId="80" xfId="0" applyNumberFormat="1" applyFont="1" applyFill="1" applyBorder="1" applyAlignment="1">
      <alignment vertical="center" wrapText="1"/>
    </xf>
    <xf numFmtId="4" fontId="7" fillId="40" borderId="77" xfId="0" applyNumberFormat="1" applyFont="1" applyFill="1" applyBorder="1" applyAlignment="1">
      <alignment/>
    </xf>
    <xf numFmtId="1" fontId="6" fillId="44" borderId="35" xfId="0" applyNumberFormat="1" applyFont="1" applyFill="1" applyBorder="1" applyAlignment="1">
      <alignment horizontal="center" vertical="center" wrapText="1"/>
    </xf>
    <xf numFmtId="4" fontId="7" fillId="42" borderId="54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 horizontal="right" vertical="center" wrapText="1"/>
    </xf>
    <xf numFmtId="3" fontId="6" fillId="34" borderId="59" xfId="0" applyNumberFormat="1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left"/>
    </xf>
    <xf numFmtId="49" fontId="7" fillId="34" borderId="54" xfId="0" applyNumberFormat="1" applyFont="1" applyFill="1" applyBorder="1" applyAlignment="1">
      <alignment horizontal="center"/>
    </xf>
    <xf numFmtId="0" fontId="7" fillId="34" borderId="54" xfId="0" applyFont="1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49" fontId="7" fillId="21" borderId="13" xfId="0" applyNumberFormat="1" applyFont="1" applyFill="1" applyBorder="1" applyAlignment="1">
      <alignment/>
    </xf>
    <xf numFmtId="49" fontId="7" fillId="21" borderId="32" xfId="0" applyNumberFormat="1" applyFont="1" applyFill="1" applyBorder="1" applyAlignment="1">
      <alignment/>
    </xf>
    <xf numFmtId="4" fontId="7" fillId="21" borderId="14" xfId="0" applyNumberFormat="1" applyFont="1" applyFill="1" applyBorder="1" applyAlignment="1">
      <alignment/>
    </xf>
    <xf numFmtId="4" fontId="7" fillId="0" borderId="54" xfId="0" applyNumberFormat="1" applyFont="1" applyBorder="1" applyAlignment="1">
      <alignment horizontal="right"/>
    </xf>
    <xf numFmtId="4" fontId="7" fillId="40" borderId="54" xfId="0" applyNumberFormat="1" applyFont="1" applyFill="1" applyBorder="1" applyAlignment="1">
      <alignment horizontal="right"/>
    </xf>
    <xf numFmtId="4" fontId="6" fillId="34" borderId="27" xfId="0" applyNumberFormat="1" applyFont="1" applyFill="1" applyBorder="1" applyAlignment="1">
      <alignment horizontal="right" vertical="center" wrapText="1"/>
    </xf>
    <xf numFmtId="4" fontId="6" fillId="35" borderId="43" xfId="0" applyNumberFormat="1" applyFont="1" applyFill="1" applyBorder="1" applyAlignment="1">
      <alignment horizontal="right" vertical="center" wrapText="1"/>
    </xf>
    <xf numFmtId="4" fontId="6" fillId="0" borderId="43" xfId="0" applyNumberFormat="1" applyFont="1" applyFill="1" applyBorder="1" applyAlignment="1">
      <alignment horizontal="right" vertical="center" wrapText="1"/>
    </xf>
    <xf numFmtId="4" fontId="7" fillId="0" borderId="43" xfId="0" applyNumberFormat="1" applyFont="1" applyFill="1" applyBorder="1" applyAlignment="1">
      <alignment horizontal="right" vertical="center" wrapText="1"/>
    </xf>
    <xf numFmtId="4" fontId="6" fillId="36" borderId="43" xfId="0" applyNumberFormat="1" applyFont="1" applyFill="1" applyBorder="1" applyAlignment="1">
      <alignment horizontal="right" vertical="center" wrapText="1"/>
    </xf>
    <xf numFmtId="4" fontId="6" fillId="34" borderId="43" xfId="0" applyNumberFormat="1" applyFont="1" applyFill="1" applyBorder="1" applyAlignment="1">
      <alignment horizontal="right" vertical="center" wrapText="1"/>
    </xf>
    <xf numFmtId="4" fontId="6" fillId="0" borderId="59" xfId="0" applyNumberFormat="1" applyFont="1" applyFill="1" applyBorder="1" applyAlignment="1">
      <alignment horizontal="right" vertical="center" wrapText="1"/>
    </xf>
    <xf numFmtId="4" fontId="6" fillId="34" borderId="59" xfId="0" applyNumberFormat="1" applyFont="1" applyFill="1" applyBorder="1" applyAlignment="1">
      <alignment horizontal="right"/>
    </xf>
    <xf numFmtId="4" fontId="6" fillId="35" borderId="43" xfId="0" applyNumberFormat="1" applyFont="1" applyFill="1" applyBorder="1" applyAlignment="1">
      <alignment horizontal="right"/>
    </xf>
    <xf numFmtId="4" fontId="6" fillId="36" borderId="43" xfId="0" applyNumberFormat="1" applyFont="1" applyFill="1" applyBorder="1" applyAlignment="1">
      <alignment horizontal="right"/>
    </xf>
    <xf numFmtId="4" fontId="6" fillId="0" borderId="43" xfId="0" applyNumberFormat="1" applyFont="1" applyFill="1" applyBorder="1" applyAlignment="1">
      <alignment horizontal="right"/>
    </xf>
    <xf numFmtId="4" fontId="6" fillId="36" borderId="63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" fontId="7" fillId="0" borderId="54" xfId="0" applyNumberFormat="1" applyFont="1" applyBorder="1" applyAlignment="1">
      <alignment wrapText="1"/>
    </xf>
    <xf numFmtId="4" fontId="7" fillId="0" borderId="54" xfId="0" applyNumberFormat="1" applyFont="1" applyFill="1" applyBorder="1" applyAlignment="1">
      <alignment wrapText="1"/>
    </xf>
    <xf numFmtId="1" fontId="7" fillId="42" borderId="81" xfId="0" applyNumberFormat="1" applyFont="1" applyFill="1" applyBorder="1" applyAlignment="1">
      <alignment/>
    </xf>
    <xf numFmtId="49" fontId="6" fillId="38" borderId="42" xfId="0" applyNumberFormat="1" applyFont="1" applyFill="1" applyBorder="1" applyAlignment="1">
      <alignment horizontal="left" vertical="center"/>
    </xf>
    <xf numFmtId="49" fontId="7" fillId="21" borderId="57" xfId="0" applyNumberFormat="1" applyFont="1" applyFill="1" applyBorder="1" applyAlignment="1">
      <alignment/>
    </xf>
    <xf numFmtId="49" fontId="6" fillId="38" borderId="39" xfId="0" applyNumberFormat="1" applyFont="1" applyFill="1" applyBorder="1" applyAlignment="1">
      <alignment horizontal="left" vertical="center"/>
    </xf>
    <xf numFmtId="49" fontId="6" fillId="39" borderId="19" xfId="0" applyNumberFormat="1" applyFont="1" applyFill="1" applyBorder="1" applyAlignment="1">
      <alignment/>
    </xf>
    <xf numFmtId="0" fontId="26" fillId="0" borderId="0" xfId="0" applyFont="1" applyBorder="1" applyAlignment="1">
      <alignment vertical="top"/>
    </xf>
    <xf numFmtId="49" fontId="6" fillId="39" borderId="82" xfId="0" applyNumberFormat="1" applyFont="1" applyFill="1" applyBorder="1" applyAlignment="1">
      <alignment/>
    </xf>
    <xf numFmtId="49" fontId="6" fillId="39" borderId="36" xfId="0" applyNumberFormat="1" applyFont="1" applyFill="1" applyBorder="1" applyAlignment="1">
      <alignment/>
    </xf>
    <xf numFmtId="49" fontId="7" fillId="0" borderId="54" xfId="0" applyNumberFormat="1" applyFont="1" applyFill="1" applyBorder="1" applyAlignment="1">
      <alignment/>
    </xf>
    <xf numFmtId="0" fontId="7" fillId="0" borderId="5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74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1" fontId="6" fillId="50" borderId="42" xfId="0" applyNumberFormat="1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6" fillId="21" borderId="83" xfId="0" applyNumberFormat="1" applyFont="1" applyFill="1" applyBorder="1" applyAlignment="1">
      <alignment horizontal="center" vertical="center" wrapText="1"/>
    </xf>
    <xf numFmtId="4" fontId="6" fillId="21" borderId="25" xfId="0" applyNumberFormat="1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6" fillId="21" borderId="55" xfId="0" applyFont="1" applyFill="1" applyBorder="1" applyAlignment="1">
      <alignment horizontal="center" vertical="center" wrapText="1"/>
    </xf>
    <xf numFmtId="4" fontId="6" fillId="21" borderId="84" xfId="0" applyNumberFormat="1" applyFont="1" applyFill="1" applyBorder="1" applyAlignment="1">
      <alignment horizontal="center"/>
    </xf>
    <xf numFmtId="4" fontId="6" fillId="21" borderId="85" xfId="0" applyNumberFormat="1" applyFont="1" applyFill="1" applyBorder="1" applyAlignment="1">
      <alignment horizontal="center"/>
    </xf>
    <xf numFmtId="4" fontId="6" fillId="21" borderId="86" xfId="0" applyNumberFormat="1" applyFont="1" applyFill="1" applyBorder="1" applyAlignment="1">
      <alignment horizontal="center"/>
    </xf>
    <xf numFmtId="1" fontId="6" fillId="50" borderId="38" xfId="0" applyNumberFormat="1" applyFont="1" applyFill="1" applyBorder="1" applyAlignment="1">
      <alignment horizontal="center" vertical="center" wrapText="1"/>
    </xf>
    <xf numFmtId="1" fontId="6" fillId="50" borderId="25" xfId="0" applyNumberFormat="1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/>
    </xf>
    <xf numFmtId="1" fontId="33" fillId="50" borderId="87" xfId="0" applyNumberFormat="1" applyFont="1" applyFill="1" applyBorder="1" applyAlignment="1">
      <alignment horizontal="center" vertical="center" wrapText="1"/>
    </xf>
    <xf numFmtId="49" fontId="7" fillId="21" borderId="13" xfId="0" applyNumberFormat="1" applyFont="1" applyFill="1" applyBorder="1" applyAlignment="1">
      <alignment/>
    </xf>
    <xf numFmtId="0" fontId="6" fillId="39" borderId="36" xfId="0" applyFont="1" applyFill="1" applyBorder="1" applyAlignment="1">
      <alignment horizontal="left"/>
    </xf>
    <xf numFmtId="173" fontId="6" fillId="37" borderId="84" xfId="0" applyNumberFormat="1" applyFont="1" applyFill="1" applyBorder="1" applyAlignment="1">
      <alignment horizontal="center"/>
    </xf>
    <xf numFmtId="173" fontId="6" fillId="37" borderId="85" xfId="0" applyNumberFormat="1" applyFont="1" applyFill="1" applyBorder="1" applyAlignment="1">
      <alignment horizontal="center"/>
    </xf>
    <xf numFmtId="173" fontId="6" fillId="37" borderId="86" xfId="0" applyNumberFormat="1" applyFont="1" applyFill="1" applyBorder="1" applyAlignment="1">
      <alignment horizontal="center"/>
    </xf>
    <xf numFmtId="173" fontId="6" fillId="37" borderId="84" xfId="0" applyNumberFormat="1" applyFont="1" applyFill="1" applyBorder="1" applyAlignment="1">
      <alignment horizontal="center" vertical="center"/>
    </xf>
    <xf numFmtId="173" fontId="6" fillId="37" borderId="85" xfId="0" applyNumberFormat="1" applyFont="1" applyFill="1" applyBorder="1" applyAlignment="1">
      <alignment horizontal="center" vertical="center"/>
    </xf>
    <xf numFmtId="173" fontId="6" fillId="37" borderId="86" xfId="0" applyNumberFormat="1" applyFont="1" applyFill="1" applyBorder="1" applyAlignment="1">
      <alignment horizontal="center" vertical="center"/>
    </xf>
    <xf numFmtId="0" fontId="7" fillId="21" borderId="13" xfId="0" applyFont="1" applyFill="1" applyBorder="1" applyAlignment="1">
      <alignment horizontal="left"/>
    </xf>
    <xf numFmtId="49" fontId="6" fillId="41" borderId="13" xfId="0" applyNumberFormat="1" applyFont="1" applyFill="1" applyBorder="1" applyAlignment="1">
      <alignment/>
    </xf>
    <xf numFmtId="49" fontId="6" fillId="38" borderId="42" xfId="0" applyNumberFormat="1" applyFont="1" applyFill="1" applyBorder="1" applyAlignment="1">
      <alignment horizontal="left" vertical="center"/>
    </xf>
    <xf numFmtId="49" fontId="6" fillId="39" borderId="13" xfId="0" applyNumberFormat="1" applyFont="1" applyFill="1" applyBorder="1" applyAlignment="1">
      <alignment/>
    </xf>
    <xf numFmtId="49" fontId="7" fillId="40" borderId="29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6" fillId="37" borderId="42" xfId="0" applyNumberFormat="1" applyFont="1" applyFill="1" applyBorder="1" applyAlignment="1">
      <alignment horizontal="center" vertical="center"/>
    </xf>
    <xf numFmtId="49" fontId="6" fillId="37" borderId="42" xfId="0" applyNumberFormat="1" applyFont="1" applyFill="1" applyBorder="1" applyAlignment="1">
      <alignment horizontal="center" vertical="center" wrapText="1"/>
    </xf>
    <xf numFmtId="49" fontId="6" fillId="37" borderId="55" xfId="0" applyNumberFormat="1" applyFont="1" applyFill="1" applyBorder="1" applyAlignment="1">
      <alignment horizontal="center" vertical="center"/>
    </xf>
    <xf numFmtId="49" fontId="7" fillId="21" borderId="29" xfId="0" applyNumberFormat="1" applyFont="1" applyFill="1" applyBorder="1" applyAlignment="1">
      <alignment/>
    </xf>
    <xf numFmtId="49" fontId="7" fillId="21" borderId="57" xfId="0" applyNumberFormat="1" applyFont="1" applyFill="1" applyBorder="1" applyAlignment="1">
      <alignment horizontal="left" vertical="center" wrapText="1"/>
    </xf>
    <xf numFmtId="49" fontId="6" fillId="39" borderId="29" xfId="0" applyNumberFormat="1" applyFont="1" applyFill="1" applyBorder="1" applyAlignment="1">
      <alignment/>
    </xf>
    <xf numFmtId="0" fontId="7" fillId="21" borderId="88" xfId="0" applyFont="1" applyFill="1" applyBorder="1" applyAlignment="1">
      <alignment/>
    </xf>
    <xf numFmtId="49" fontId="20" fillId="0" borderId="0" xfId="0" applyNumberFormat="1" applyFont="1" applyBorder="1" applyAlignment="1">
      <alignment/>
    </xf>
    <xf numFmtId="1" fontId="33" fillId="50" borderId="53" xfId="0" applyNumberFormat="1" applyFont="1" applyFill="1" applyBorder="1" applyAlignment="1">
      <alignment horizontal="center" vertical="center" wrapText="1"/>
    </xf>
    <xf numFmtId="173" fontId="6" fillId="51" borderId="84" xfId="0" applyNumberFormat="1" applyFont="1" applyFill="1" applyBorder="1" applyAlignment="1">
      <alignment horizontal="center" vertical="center"/>
    </xf>
    <xf numFmtId="173" fontId="6" fillId="51" borderId="85" xfId="0" applyNumberFormat="1" applyFont="1" applyFill="1" applyBorder="1" applyAlignment="1">
      <alignment horizontal="center" vertical="center"/>
    </xf>
    <xf numFmtId="173" fontId="6" fillId="51" borderId="86" xfId="0" applyNumberFormat="1" applyFont="1" applyFill="1" applyBorder="1" applyAlignment="1">
      <alignment horizontal="center" vertical="center"/>
    </xf>
    <xf numFmtId="1" fontId="33" fillId="52" borderId="89" xfId="0" applyNumberFormat="1" applyFont="1" applyFill="1" applyBorder="1" applyAlignment="1">
      <alignment horizontal="center" vertical="center" wrapText="1"/>
    </xf>
    <xf numFmtId="173" fontId="6" fillId="51" borderId="84" xfId="0" applyNumberFormat="1" applyFont="1" applyFill="1" applyBorder="1" applyAlignment="1">
      <alignment horizontal="center"/>
    </xf>
    <xf numFmtId="173" fontId="6" fillId="51" borderId="85" xfId="0" applyNumberFormat="1" applyFont="1" applyFill="1" applyBorder="1" applyAlignment="1">
      <alignment horizontal="center"/>
    </xf>
    <xf numFmtId="173" fontId="6" fillId="51" borderId="86" xfId="0" applyNumberFormat="1" applyFont="1" applyFill="1" applyBorder="1" applyAlignment="1">
      <alignment horizontal="center"/>
    </xf>
    <xf numFmtId="49" fontId="6" fillId="38" borderId="55" xfId="0" applyNumberFormat="1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left"/>
    </xf>
    <xf numFmtId="49" fontId="7" fillId="40" borderId="57" xfId="0" applyNumberFormat="1" applyFont="1" applyFill="1" applyBorder="1" applyAlignment="1">
      <alignment/>
    </xf>
    <xf numFmtId="0" fontId="7" fillId="21" borderId="13" xfId="0" applyFont="1" applyFill="1" applyBorder="1" applyAlignment="1">
      <alignment/>
    </xf>
    <xf numFmtId="49" fontId="7" fillId="40" borderId="13" xfId="0" applyNumberFormat="1" applyFont="1" applyFill="1" applyBorder="1" applyAlignment="1">
      <alignment/>
    </xf>
    <xf numFmtId="0" fontId="7" fillId="40" borderId="13" xfId="0" applyFont="1" applyFill="1" applyBorder="1" applyAlignment="1">
      <alignment/>
    </xf>
    <xf numFmtId="49" fontId="6" fillId="37" borderId="90" xfId="0" applyNumberFormat="1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/>
    </xf>
    <xf numFmtId="1" fontId="33" fillId="50" borderId="91" xfId="0" applyNumberFormat="1" applyFont="1" applyFill="1" applyBorder="1" applyAlignment="1">
      <alignment horizontal="center" vertical="center" wrapText="1"/>
    </xf>
    <xf numFmtId="1" fontId="33" fillId="50" borderId="92" xfId="0" applyNumberFormat="1" applyFont="1" applyFill="1" applyBorder="1" applyAlignment="1">
      <alignment horizontal="center" vertical="center" wrapText="1"/>
    </xf>
    <xf numFmtId="1" fontId="33" fillId="52" borderId="35" xfId="0" applyNumberFormat="1" applyFont="1" applyFill="1" applyBorder="1" applyAlignment="1">
      <alignment horizontal="center" vertical="center" wrapText="1"/>
    </xf>
    <xf numFmtId="1" fontId="33" fillId="52" borderId="25" xfId="0" applyNumberFormat="1" applyFont="1" applyFill="1" applyBorder="1" applyAlignment="1">
      <alignment horizontal="center" vertical="center" wrapText="1"/>
    </xf>
    <xf numFmtId="49" fontId="6" fillId="21" borderId="13" xfId="0" applyNumberFormat="1" applyFont="1" applyFill="1" applyBorder="1" applyAlignment="1">
      <alignment/>
    </xf>
    <xf numFmtId="49" fontId="6" fillId="40" borderId="13" xfId="0" applyNumberFormat="1" applyFont="1" applyFill="1" applyBorder="1" applyAlignment="1">
      <alignment/>
    </xf>
    <xf numFmtId="49" fontId="6" fillId="21" borderId="93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 horizontal="left"/>
    </xf>
    <xf numFmtId="1" fontId="33" fillId="50" borderId="94" xfId="0" applyNumberFormat="1" applyFont="1" applyFill="1" applyBorder="1" applyAlignment="1">
      <alignment horizontal="center" vertical="center" wrapText="1"/>
    </xf>
    <xf numFmtId="1" fontId="33" fillId="50" borderId="95" xfId="0" applyNumberFormat="1" applyFont="1" applyFill="1" applyBorder="1" applyAlignment="1">
      <alignment horizontal="center" vertical="center" wrapText="1"/>
    </xf>
    <xf numFmtId="49" fontId="6" fillId="39" borderId="15" xfId="0" applyNumberFormat="1" applyFont="1" applyFill="1" applyBorder="1" applyAlignment="1">
      <alignment/>
    </xf>
    <xf numFmtId="1" fontId="33" fillId="52" borderId="83" xfId="0" applyNumberFormat="1" applyFont="1" applyFill="1" applyBorder="1" applyAlignment="1">
      <alignment horizontal="center" vertical="center" wrapText="1"/>
    </xf>
    <xf numFmtId="49" fontId="6" fillId="37" borderId="96" xfId="0" applyNumberFormat="1" applyFont="1" applyFill="1" applyBorder="1" applyAlignment="1">
      <alignment horizontal="center" vertical="center"/>
    </xf>
    <xf numFmtId="49" fontId="6" fillId="37" borderId="20" xfId="0" applyNumberFormat="1" applyFont="1" applyFill="1" applyBorder="1" applyAlignment="1">
      <alignment horizontal="center" vertical="center"/>
    </xf>
    <xf numFmtId="49" fontId="6" fillId="37" borderId="47" xfId="0" applyNumberFormat="1" applyFont="1" applyFill="1" applyBorder="1" applyAlignment="1">
      <alignment horizontal="center" vertical="center"/>
    </xf>
    <xf numFmtId="49" fontId="6" fillId="37" borderId="0" xfId="0" applyNumberFormat="1" applyFont="1" applyFill="1" applyBorder="1" applyAlignment="1">
      <alignment horizontal="center" vertical="center"/>
    </xf>
    <xf numFmtId="49" fontId="6" fillId="37" borderId="97" xfId="0" applyNumberFormat="1" applyFont="1" applyFill="1" applyBorder="1" applyAlignment="1">
      <alignment horizontal="center" vertical="center"/>
    </xf>
    <xf numFmtId="49" fontId="6" fillId="37" borderId="21" xfId="0" applyNumberFormat="1" applyFont="1" applyFill="1" applyBorder="1" applyAlignment="1">
      <alignment horizontal="center" vertical="center"/>
    </xf>
    <xf numFmtId="49" fontId="6" fillId="37" borderId="38" xfId="0" applyNumberFormat="1" applyFont="1" applyFill="1" applyBorder="1" applyAlignment="1">
      <alignment horizontal="center" vertical="center"/>
    </xf>
    <xf numFmtId="49" fontId="6" fillId="37" borderId="35" xfId="0" applyNumberFormat="1" applyFont="1" applyFill="1" applyBorder="1" applyAlignment="1">
      <alignment horizontal="center" vertical="center"/>
    </xf>
    <xf numFmtId="49" fontId="6" fillId="37" borderId="25" xfId="0" applyNumberFormat="1" applyFont="1" applyFill="1" applyBorder="1" applyAlignment="1">
      <alignment horizontal="center" vertical="center"/>
    </xf>
    <xf numFmtId="49" fontId="6" fillId="37" borderId="38" xfId="0" applyNumberFormat="1" applyFont="1" applyFill="1" applyBorder="1" applyAlignment="1">
      <alignment horizontal="center" vertical="center" wrapText="1"/>
    </xf>
    <xf numFmtId="49" fontId="6" fillId="37" borderId="35" xfId="0" applyNumberFormat="1" applyFont="1" applyFill="1" applyBorder="1" applyAlignment="1">
      <alignment horizontal="center" vertical="center" wrapText="1"/>
    </xf>
    <xf numFmtId="49" fontId="6" fillId="37" borderId="25" xfId="0" applyNumberFormat="1" applyFont="1" applyFill="1" applyBorder="1" applyAlignment="1">
      <alignment horizontal="center" vertical="center" wrapText="1"/>
    </xf>
    <xf numFmtId="1" fontId="33" fillId="52" borderId="98" xfId="0" applyNumberFormat="1" applyFont="1" applyFill="1" applyBorder="1" applyAlignment="1">
      <alignment horizontal="center" vertical="center" wrapText="1"/>
    </xf>
    <xf numFmtId="49" fontId="7" fillId="21" borderId="57" xfId="0" applyNumberFormat="1" applyFont="1" applyFill="1" applyBorder="1" applyAlignment="1">
      <alignment/>
    </xf>
    <xf numFmtId="49" fontId="6" fillId="41" borderId="19" xfId="0" applyNumberFormat="1" applyFont="1" applyFill="1" applyBorder="1" applyAlignment="1">
      <alignment/>
    </xf>
    <xf numFmtId="1" fontId="33" fillId="52" borderId="99" xfId="0" applyNumberFormat="1" applyFont="1" applyFill="1" applyBorder="1" applyAlignment="1">
      <alignment horizontal="center" vertical="center" wrapText="1"/>
    </xf>
    <xf numFmtId="1" fontId="33" fillId="52" borderId="100" xfId="0" applyNumberFormat="1" applyFont="1" applyFill="1" applyBorder="1" applyAlignment="1">
      <alignment horizontal="center" vertical="center" wrapText="1"/>
    </xf>
    <xf numFmtId="1" fontId="33" fillId="52" borderId="92" xfId="0" applyNumberFormat="1" applyFont="1" applyFill="1" applyBorder="1" applyAlignment="1">
      <alignment horizontal="center" vertical="center" wrapText="1"/>
    </xf>
    <xf numFmtId="49" fontId="6" fillId="44" borderId="55" xfId="0" applyNumberFormat="1" applyFont="1" applyFill="1" applyBorder="1" applyAlignment="1">
      <alignment horizontal="left" vertical="center" wrapText="1"/>
    </xf>
    <xf numFmtId="49" fontId="6" fillId="39" borderId="101" xfId="0" applyNumberFormat="1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7" fillId="40" borderId="102" xfId="0" applyFont="1" applyFill="1" applyBorder="1" applyAlignment="1">
      <alignment horizontal="left"/>
    </xf>
    <xf numFmtId="49" fontId="6" fillId="41" borderId="31" xfId="0" applyNumberFormat="1" applyFont="1" applyFill="1" applyBorder="1" applyAlignment="1">
      <alignment/>
    </xf>
    <xf numFmtId="0" fontId="7" fillId="40" borderId="31" xfId="0" applyFont="1" applyFill="1" applyBorder="1" applyAlignment="1">
      <alignment/>
    </xf>
    <xf numFmtId="49" fontId="6" fillId="41" borderId="44" xfId="0" applyNumberFormat="1" applyFont="1" applyFill="1" applyBorder="1" applyAlignment="1">
      <alignment/>
    </xf>
    <xf numFmtId="49" fontId="6" fillId="44" borderId="38" xfId="0" applyNumberFormat="1" applyFont="1" applyFill="1" applyBorder="1" applyAlignment="1">
      <alignment horizontal="left" vertical="center" wrapText="1"/>
    </xf>
    <xf numFmtId="174" fontId="20" fillId="0" borderId="0" xfId="0" applyNumberFormat="1" applyFont="1" applyBorder="1" applyAlignment="1">
      <alignment/>
    </xf>
    <xf numFmtId="1" fontId="33" fillId="50" borderId="100" xfId="0" applyNumberFormat="1" applyFont="1" applyFill="1" applyBorder="1" applyAlignment="1">
      <alignment horizontal="center" vertical="center" wrapText="1"/>
    </xf>
    <xf numFmtId="49" fontId="6" fillId="44" borderId="42" xfId="0" applyNumberFormat="1" applyFont="1" applyFill="1" applyBorder="1" applyAlignment="1">
      <alignment horizontal="left" vertical="center" wrapText="1"/>
    </xf>
    <xf numFmtId="49" fontId="6" fillId="39" borderId="28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 textRotation="89" wrapText="1"/>
    </xf>
    <xf numFmtId="0" fontId="6" fillId="0" borderId="104" xfId="0" applyFont="1" applyFill="1" applyBorder="1" applyAlignment="1">
      <alignment horizontal="center" vertical="center" textRotation="89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49" fontId="6" fillId="0" borderId="105" xfId="0" applyNumberFormat="1" applyFont="1" applyFill="1" applyBorder="1" applyAlignment="1">
      <alignment horizontal="center" vertical="center" textRotation="90"/>
    </xf>
    <xf numFmtId="49" fontId="6" fillId="0" borderId="106" xfId="0" applyNumberFormat="1" applyFont="1" applyFill="1" applyBorder="1" applyAlignment="1">
      <alignment horizontal="center" vertical="center" textRotation="90"/>
    </xf>
    <xf numFmtId="49" fontId="25" fillId="0" borderId="21" xfId="0" applyNumberFormat="1" applyFont="1" applyFill="1" applyBorder="1" applyAlignment="1">
      <alignment horizontal="center" vertical="center"/>
    </xf>
    <xf numFmtId="49" fontId="6" fillId="46" borderId="25" xfId="0" applyNumberFormat="1" applyFont="1" applyFill="1" applyBorder="1" applyAlignment="1">
      <alignment horizontal="center" vertical="center"/>
    </xf>
    <xf numFmtId="0" fontId="27" fillId="46" borderId="25" xfId="0" applyFont="1" applyFill="1" applyBorder="1" applyAlignment="1">
      <alignment horizontal="center" vertical="center" wrapText="1"/>
    </xf>
    <xf numFmtId="0" fontId="6" fillId="46" borderId="97" xfId="0" applyFont="1" applyFill="1" applyBorder="1" applyAlignment="1">
      <alignment horizontal="center" vertical="center"/>
    </xf>
    <xf numFmtId="49" fontId="32" fillId="46" borderId="38" xfId="0" applyNumberFormat="1" applyFont="1" applyFill="1" applyBorder="1" applyAlignment="1">
      <alignment horizontal="center" vertical="center" textRotation="90"/>
    </xf>
    <xf numFmtId="49" fontId="32" fillId="46" borderId="25" xfId="0" applyNumberFormat="1" applyFont="1" applyFill="1" applyBorder="1" applyAlignment="1">
      <alignment horizontal="center" vertical="center" textRotation="9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_BuiltIn_Neutrálna 1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="124" zoomScaleNormal="124" zoomScalePageLayoutView="0" workbookViewId="0" topLeftCell="A1">
      <selection activeCell="B12" sqref="B12"/>
    </sheetView>
  </sheetViews>
  <sheetFormatPr defaultColWidth="11.57421875" defaultRowHeight="12.75"/>
  <cols>
    <col min="1" max="1" width="7.7109375" style="0" customWidth="1"/>
    <col min="2" max="2" width="57.851562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 t="s">
        <v>2</v>
      </c>
      <c r="B3" t="s">
        <v>3</v>
      </c>
    </row>
    <row r="4" spans="1:2" ht="12.75">
      <c r="A4" s="2" t="s">
        <v>4</v>
      </c>
      <c r="B4" t="s">
        <v>5</v>
      </c>
    </row>
    <row r="5" spans="1:2" ht="12.75">
      <c r="A5" s="2" t="s">
        <v>6</v>
      </c>
      <c r="B5" t="s">
        <v>7</v>
      </c>
    </row>
    <row r="6" spans="1:2" ht="12.75">
      <c r="A6" s="2" t="s">
        <v>8</v>
      </c>
      <c r="B6" t="s">
        <v>9</v>
      </c>
    </row>
    <row r="7" spans="1:2" ht="12.75">
      <c r="A7" s="2">
        <v>41</v>
      </c>
      <c r="B7" t="s">
        <v>10</v>
      </c>
    </row>
    <row r="8" spans="1:2" ht="12.75">
      <c r="A8" s="2">
        <v>42</v>
      </c>
      <c r="B8" t="s">
        <v>11</v>
      </c>
    </row>
    <row r="9" spans="1:2" ht="12.75">
      <c r="A9" s="2">
        <v>43</v>
      </c>
      <c r="B9" t="s">
        <v>12</v>
      </c>
    </row>
    <row r="10" spans="1:2" ht="12.75">
      <c r="A10" s="2">
        <v>51</v>
      </c>
      <c r="B10" t="s">
        <v>13</v>
      </c>
    </row>
    <row r="11" spans="1:2" ht="12.75">
      <c r="A11" s="2">
        <v>52</v>
      </c>
      <c r="B11" t="s">
        <v>14</v>
      </c>
    </row>
    <row r="12" spans="1:2" ht="12.75">
      <c r="A12" s="2">
        <v>71</v>
      </c>
      <c r="B12" t="s">
        <v>815</v>
      </c>
    </row>
    <row r="14" spans="1:3" ht="24.75" customHeight="1">
      <c r="A14" s="428" t="s">
        <v>15</v>
      </c>
      <c r="B14" s="428"/>
      <c r="C14" s="428"/>
    </row>
  </sheetData>
  <sheetProtection selectLockedCells="1" selectUnlockedCells="1"/>
  <mergeCells count="1">
    <mergeCell ref="A14:C1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zoomScale="110" zoomScaleNormal="110" zoomScalePageLayoutView="0" workbookViewId="0" topLeftCell="A128">
      <selection activeCell="K134" sqref="K134"/>
    </sheetView>
  </sheetViews>
  <sheetFormatPr defaultColWidth="11.57421875" defaultRowHeight="12.75"/>
  <cols>
    <col min="1" max="1" width="5.140625" style="0" customWidth="1"/>
    <col min="2" max="2" width="5.8515625" style="0" customWidth="1"/>
    <col min="3" max="3" width="7.7109375" style="0" customWidth="1"/>
    <col min="4" max="4" width="7.57421875" style="0" customWidth="1"/>
    <col min="5" max="5" width="39.140625" style="0" customWidth="1"/>
    <col min="6" max="6" width="19.421875" style="294" bestFit="1" customWidth="1"/>
    <col min="7" max="7" width="10.421875" style="294" bestFit="1" customWidth="1"/>
    <col min="8" max="8" width="13.28125" style="294" customWidth="1"/>
    <col min="9" max="9" width="10.421875" style="294" bestFit="1" customWidth="1"/>
    <col min="10" max="10" width="13.57421875" style="294" customWidth="1"/>
    <col min="11" max="11" width="11.140625" style="426" bestFit="1" customWidth="1"/>
    <col min="12" max="12" width="13.57421875" style="294" customWidth="1"/>
  </cols>
  <sheetData>
    <row r="1" spans="1:12" ht="20.25" customHeight="1">
      <c r="A1" s="488" t="s">
        <v>318</v>
      </c>
      <c r="B1" s="488"/>
      <c r="C1" s="488"/>
      <c r="D1" s="488"/>
      <c r="E1" s="488"/>
      <c r="F1" s="488"/>
      <c r="G1" s="92"/>
      <c r="H1" s="92"/>
      <c r="I1" s="92"/>
      <c r="J1" s="92"/>
      <c r="K1" s="92"/>
      <c r="L1" s="92"/>
    </row>
    <row r="2" spans="1:12" ht="13.5" thickBot="1">
      <c r="A2" s="59"/>
      <c r="B2" s="59"/>
      <c r="C2" s="59"/>
      <c r="D2" s="59"/>
      <c r="E2" s="59"/>
      <c r="F2" s="293"/>
      <c r="G2" s="293"/>
      <c r="H2" s="293"/>
      <c r="I2" s="293"/>
      <c r="J2" s="293"/>
      <c r="K2" s="293"/>
      <c r="L2" s="293"/>
    </row>
    <row r="3" spans="1:12" ht="12.75" customHeight="1" thickBot="1">
      <c r="A3" s="457"/>
      <c r="B3" s="458" t="s">
        <v>64</v>
      </c>
      <c r="C3" s="458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50"/>
    </row>
    <row r="4" spans="1:12" ht="13.5" thickBot="1">
      <c r="A4" s="457"/>
      <c r="B4" s="457"/>
      <c r="C4" s="458"/>
      <c r="D4" s="459"/>
      <c r="E4" s="459"/>
      <c r="F4" s="445" t="s">
        <v>788</v>
      </c>
      <c r="G4" s="446"/>
      <c r="H4" s="446"/>
      <c r="I4" s="446"/>
      <c r="J4" s="446"/>
      <c r="K4" s="446"/>
      <c r="L4" s="447"/>
    </row>
    <row r="5" spans="1:12" ht="12.75" customHeight="1" thickBot="1">
      <c r="A5" s="457"/>
      <c r="B5" s="457"/>
      <c r="C5" s="458"/>
      <c r="D5" s="459"/>
      <c r="E5" s="459"/>
      <c r="F5" s="489">
        <v>2015</v>
      </c>
      <c r="G5" s="481" t="s">
        <v>823</v>
      </c>
      <c r="H5" s="481" t="s">
        <v>833</v>
      </c>
      <c r="I5" s="481" t="s">
        <v>877</v>
      </c>
      <c r="J5" s="481" t="s">
        <v>880</v>
      </c>
      <c r="K5" s="481" t="s">
        <v>914</v>
      </c>
      <c r="L5" s="481" t="s">
        <v>923</v>
      </c>
    </row>
    <row r="6" spans="1:12" ht="42" customHeight="1" thickBot="1">
      <c r="A6" s="457"/>
      <c r="B6" s="457"/>
      <c r="C6" s="458"/>
      <c r="D6" s="459"/>
      <c r="E6" s="459"/>
      <c r="F6" s="489"/>
      <c r="G6" s="482"/>
      <c r="H6" s="482"/>
      <c r="I6" s="482"/>
      <c r="J6" s="482"/>
      <c r="K6" s="482"/>
      <c r="L6" s="482"/>
    </row>
    <row r="7" spans="1:12" ht="26.25" customHeight="1" thickBot="1">
      <c r="A7" s="61"/>
      <c r="B7" s="453" t="s">
        <v>319</v>
      </c>
      <c r="C7" s="453"/>
      <c r="D7" s="453"/>
      <c r="E7" s="453"/>
      <c r="F7" s="302">
        <f aca="true" t="shared" si="0" ref="F7:L7">F8</f>
        <v>2029000</v>
      </c>
      <c r="G7" s="302">
        <f t="shared" si="0"/>
        <v>27035</v>
      </c>
      <c r="H7" s="302">
        <f t="shared" si="0"/>
        <v>2056035</v>
      </c>
      <c r="I7" s="302">
        <f t="shared" si="0"/>
        <v>0</v>
      </c>
      <c r="J7" s="302">
        <f t="shared" si="0"/>
        <v>2056035</v>
      </c>
      <c r="K7" s="302">
        <f t="shared" si="0"/>
        <v>-16661.9</v>
      </c>
      <c r="L7" s="302">
        <f t="shared" si="0"/>
        <v>2039373.1</v>
      </c>
    </row>
    <row r="8" spans="1:12" ht="13.5" thickBot="1">
      <c r="A8" s="119" t="s">
        <v>67</v>
      </c>
      <c r="B8" s="64" t="s">
        <v>90</v>
      </c>
      <c r="C8" s="454" t="s">
        <v>91</v>
      </c>
      <c r="D8" s="454"/>
      <c r="E8" s="454"/>
      <c r="F8" s="303">
        <f aca="true" t="shared" si="1" ref="F8:L8">SUM(F9+F85+F90+F106+F110+F126+F114)</f>
        <v>2029000</v>
      </c>
      <c r="G8" s="303">
        <f t="shared" si="1"/>
        <v>27035</v>
      </c>
      <c r="H8" s="303">
        <f t="shared" si="1"/>
        <v>2056035</v>
      </c>
      <c r="I8" s="303">
        <f t="shared" si="1"/>
        <v>0</v>
      </c>
      <c r="J8" s="303">
        <f t="shared" si="1"/>
        <v>2056035</v>
      </c>
      <c r="K8" s="303">
        <f t="shared" si="1"/>
        <v>-16661.9</v>
      </c>
      <c r="L8" s="303">
        <f t="shared" si="1"/>
        <v>2039373.1</v>
      </c>
    </row>
    <row r="9" spans="1:12" ht="13.5" thickBot="1">
      <c r="A9" s="119" t="s">
        <v>70</v>
      </c>
      <c r="B9" s="66" t="s">
        <v>769</v>
      </c>
      <c r="C9" s="120" t="s">
        <v>320</v>
      </c>
      <c r="D9" s="485" t="s">
        <v>321</v>
      </c>
      <c r="E9" s="485"/>
      <c r="F9" s="304">
        <f aca="true" t="shared" si="2" ref="F9:L9">SUM(F10+F38+F62)</f>
        <v>243050</v>
      </c>
      <c r="G9" s="304">
        <f t="shared" si="2"/>
        <v>0</v>
      </c>
      <c r="H9" s="304">
        <f t="shared" si="2"/>
        <v>243050</v>
      </c>
      <c r="I9" s="304">
        <f t="shared" si="2"/>
        <v>0</v>
      </c>
      <c r="J9" s="304">
        <f t="shared" si="2"/>
        <v>243050</v>
      </c>
      <c r="K9" s="304">
        <f t="shared" si="2"/>
        <v>2259</v>
      </c>
      <c r="L9" s="304">
        <f t="shared" si="2"/>
        <v>245309</v>
      </c>
    </row>
    <row r="10" spans="1:12" ht="13.5" thickBot="1">
      <c r="A10" s="119" t="s">
        <v>73</v>
      </c>
      <c r="B10" s="66"/>
      <c r="C10" s="70"/>
      <c r="D10" s="477" t="s">
        <v>322</v>
      </c>
      <c r="E10" s="477"/>
      <c r="F10" s="305">
        <f aca="true" t="shared" si="3" ref="F10:L10">SUM(F11:F37)</f>
        <v>36050</v>
      </c>
      <c r="G10" s="305">
        <f t="shared" si="3"/>
        <v>0</v>
      </c>
      <c r="H10" s="305">
        <f t="shared" si="3"/>
        <v>36050</v>
      </c>
      <c r="I10" s="305">
        <f t="shared" si="3"/>
        <v>0</v>
      </c>
      <c r="J10" s="305">
        <f t="shared" si="3"/>
        <v>36050</v>
      </c>
      <c r="K10" s="305">
        <f t="shared" si="3"/>
        <v>350.0000000000002</v>
      </c>
      <c r="L10" s="305">
        <f t="shared" si="3"/>
        <v>36400</v>
      </c>
    </row>
    <row r="11" spans="1:12" ht="12.75" customHeight="1" thickBot="1">
      <c r="A11" s="119" t="s">
        <v>75</v>
      </c>
      <c r="B11" s="75" t="s">
        <v>762</v>
      </c>
      <c r="C11" s="76"/>
      <c r="D11" s="100">
        <v>633009</v>
      </c>
      <c r="E11" s="78" t="s">
        <v>326</v>
      </c>
      <c r="F11" s="306">
        <v>600</v>
      </c>
      <c r="G11" s="306"/>
      <c r="H11" s="306">
        <f aca="true" t="shared" si="4" ref="H11:H75">F11+G11</f>
        <v>600</v>
      </c>
      <c r="I11" s="306">
        <v>300</v>
      </c>
      <c r="J11" s="306">
        <f aca="true" t="shared" si="5" ref="J11:J74">H11+I11</f>
        <v>900</v>
      </c>
      <c r="K11" s="306">
        <v>253.22</v>
      </c>
      <c r="L11" s="306">
        <f aca="true" t="shared" si="6" ref="L11:L37">J11+K11</f>
        <v>1153.22</v>
      </c>
    </row>
    <row r="12" spans="1:12" ht="12.75" customHeight="1" thickBot="1">
      <c r="A12" s="119" t="s">
        <v>77</v>
      </c>
      <c r="B12" s="75" t="s">
        <v>762</v>
      </c>
      <c r="C12" s="76"/>
      <c r="D12" s="100">
        <v>642026</v>
      </c>
      <c r="E12" s="78" t="s">
        <v>334</v>
      </c>
      <c r="F12" s="306">
        <v>50</v>
      </c>
      <c r="G12" s="306"/>
      <c r="H12" s="306">
        <f t="shared" si="4"/>
        <v>50</v>
      </c>
      <c r="I12" s="306"/>
      <c r="J12" s="306">
        <f t="shared" si="5"/>
        <v>50</v>
      </c>
      <c r="K12" s="306"/>
      <c r="L12" s="306">
        <f t="shared" si="6"/>
        <v>50</v>
      </c>
    </row>
    <row r="13" spans="1:12" ht="12.75" customHeight="1" thickBot="1">
      <c r="A13" s="119" t="s">
        <v>79</v>
      </c>
      <c r="B13" s="75" t="s">
        <v>762</v>
      </c>
      <c r="C13" s="76"/>
      <c r="D13" s="100">
        <v>642026</v>
      </c>
      <c r="E13" s="78" t="s">
        <v>335</v>
      </c>
      <c r="F13" s="307">
        <v>100</v>
      </c>
      <c r="G13" s="307"/>
      <c r="H13" s="307">
        <f t="shared" si="4"/>
        <v>100</v>
      </c>
      <c r="I13" s="307"/>
      <c r="J13" s="307">
        <f t="shared" si="5"/>
        <v>100</v>
      </c>
      <c r="K13" s="307"/>
      <c r="L13" s="307">
        <f t="shared" si="6"/>
        <v>100</v>
      </c>
    </row>
    <row r="14" spans="1:12" ht="12.75" customHeight="1" thickBot="1">
      <c r="A14" s="119" t="s">
        <v>81</v>
      </c>
      <c r="B14" s="75" t="s">
        <v>762</v>
      </c>
      <c r="C14" s="76"/>
      <c r="D14" s="100">
        <v>642026</v>
      </c>
      <c r="E14" s="78" t="s">
        <v>887</v>
      </c>
      <c r="F14" s="307"/>
      <c r="G14" s="307"/>
      <c r="H14" s="307"/>
      <c r="I14" s="307"/>
      <c r="J14" s="307"/>
      <c r="K14" s="307">
        <v>152.5</v>
      </c>
      <c r="L14" s="307">
        <f t="shared" si="6"/>
        <v>152.5</v>
      </c>
    </row>
    <row r="15" spans="1:12" ht="12.75" customHeight="1" thickBot="1">
      <c r="A15" s="119" t="s">
        <v>83</v>
      </c>
      <c r="B15" s="66" t="s">
        <v>763</v>
      </c>
      <c r="C15" s="70"/>
      <c r="D15" s="71">
        <v>611</v>
      </c>
      <c r="E15" s="72" t="s">
        <v>74</v>
      </c>
      <c r="F15" s="308">
        <v>19000</v>
      </c>
      <c r="G15" s="308"/>
      <c r="H15" s="308">
        <f t="shared" si="4"/>
        <v>19000</v>
      </c>
      <c r="I15" s="308"/>
      <c r="J15" s="308">
        <f t="shared" si="5"/>
        <v>19000</v>
      </c>
      <c r="K15" s="308">
        <v>1000</v>
      </c>
      <c r="L15" s="308">
        <f t="shared" si="6"/>
        <v>20000</v>
      </c>
    </row>
    <row r="16" spans="1:12" ht="13.5" thickBot="1">
      <c r="A16" s="119" t="s">
        <v>85</v>
      </c>
      <c r="B16" s="66" t="s">
        <v>763</v>
      </c>
      <c r="C16" s="70"/>
      <c r="D16" s="94">
        <v>612001</v>
      </c>
      <c r="E16" s="72" t="s">
        <v>76</v>
      </c>
      <c r="F16" s="308"/>
      <c r="G16" s="308"/>
      <c r="H16" s="308">
        <f t="shared" si="4"/>
        <v>0</v>
      </c>
      <c r="I16" s="308"/>
      <c r="J16" s="308">
        <f t="shared" si="5"/>
        <v>0</v>
      </c>
      <c r="K16" s="308"/>
      <c r="L16" s="308">
        <f t="shared" si="6"/>
        <v>0</v>
      </c>
    </row>
    <row r="17" spans="1:12" ht="13.5" thickBot="1">
      <c r="A17" s="119" t="s">
        <v>87</v>
      </c>
      <c r="B17" s="66" t="s">
        <v>763</v>
      </c>
      <c r="C17" s="70"/>
      <c r="D17" s="94">
        <v>612002</v>
      </c>
      <c r="E17" s="72" t="s">
        <v>178</v>
      </c>
      <c r="F17" s="308">
        <v>1000</v>
      </c>
      <c r="G17" s="308"/>
      <c r="H17" s="308">
        <f t="shared" si="4"/>
        <v>1000</v>
      </c>
      <c r="I17" s="308"/>
      <c r="J17" s="308">
        <f t="shared" si="5"/>
        <v>1000</v>
      </c>
      <c r="K17" s="308">
        <v>-100</v>
      </c>
      <c r="L17" s="308">
        <f t="shared" si="6"/>
        <v>900</v>
      </c>
    </row>
    <row r="18" spans="1:12" ht="13.5" thickBot="1">
      <c r="A18" s="119" t="s">
        <v>148</v>
      </c>
      <c r="B18" s="66" t="s">
        <v>763</v>
      </c>
      <c r="C18" s="70"/>
      <c r="D18" s="71">
        <v>614</v>
      </c>
      <c r="E18" s="72" t="s">
        <v>78</v>
      </c>
      <c r="F18" s="308"/>
      <c r="G18" s="308"/>
      <c r="H18" s="308">
        <f t="shared" si="4"/>
        <v>0</v>
      </c>
      <c r="I18" s="308"/>
      <c r="J18" s="308">
        <f t="shared" si="5"/>
        <v>0</v>
      </c>
      <c r="K18" s="308"/>
      <c r="L18" s="308">
        <f t="shared" si="6"/>
        <v>0</v>
      </c>
    </row>
    <row r="19" spans="1:12" ht="13.5" thickBot="1">
      <c r="A19" s="119" t="s">
        <v>181</v>
      </c>
      <c r="B19" s="66" t="s">
        <v>763</v>
      </c>
      <c r="C19" s="70"/>
      <c r="D19" s="71">
        <v>620</v>
      </c>
      <c r="E19" s="72" t="s">
        <v>80</v>
      </c>
      <c r="F19" s="308">
        <v>6500</v>
      </c>
      <c r="G19" s="308"/>
      <c r="H19" s="308">
        <f t="shared" si="4"/>
        <v>6500</v>
      </c>
      <c r="I19" s="308">
        <v>-100</v>
      </c>
      <c r="J19" s="308">
        <f t="shared" si="5"/>
        <v>6400</v>
      </c>
      <c r="K19" s="308">
        <v>780</v>
      </c>
      <c r="L19" s="308">
        <f t="shared" si="6"/>
        <v>7180</v>
      </c>
    </row>
    <row r="20" spans="1:12" s="79" customFormat="1" ht="15.75" thickBot="1">
      <c r="A20" s="119" t="s">
        <v>150</v>
      </c>
      <c r="B20" s="75" t="s">
        <v>763</v>
      </c>
      <c r="C20" s="76"/>
      <c r="D20" s="100">
        <v>632001</v>
      </c>
      <c r="E20" s="78" t="s">
        <v>323</v>
      </c>
      <c r="F20" s="309">
        <v>5000</v>
      </c>
      <c r="G20" s="309"/>
      <c r="H20" s="309">
        <f t="shared" si="4"/>
        <v>5000</v>
      </c>
      <c r="I20" s="309">
        <v>-1000</v>
      </c>
      <c r="J20" s="309">
        <f t="shared" si="5"/>
        <v>4000</v>
      </c>
      <c r="K20" s="309">
        <v>-700</v>
      </c>
      <c r="L20" s="309">
        <f t="shared" si="6"/>
        <v>3300</v>
      </c>
    </row>
    <row r="21" spans="1:12" s="79" customFormat="1" ht="15.75" thickBot="1">
      <c r="A21" s="119" t="s">
        <v>152</v>
      </c>
      <c r="B21" s="75" t="s">
        <v>763</v>
      </c>
      <c r="C21" s="76"/>
      <c r="D21" s="100">
        <v>632002</v>
      </c>
      <c r="E21" s="78" t="s">
        <v>324</v>
      </c>
      <c r="F21" s="309">
        <v>200</v>
      </c>
      <c r="G21" s="309"/>
      <c r="H21" s="309">
        <f t="shared" si="4"/>
        <v>200</v>
      </c>
      <c r="I21" s="309"/>
      <c r="J21" s="309">
        <f t="shared" si="5"/>
        <v>200</v>
      </c>
      <c r="K21" s="309">
        <v>-50</v>
      </c>
      <c r="L21" s="309">
        <f t="shared" si="6"/>
        <v>150</v>
      </c>
    </row>
    <row r="22" spans="1:12" ht="13.5" thickBot="1">
      <c r="A22" s="119" t="s">
        <v>89</v>
      </c>
      <c r="B22" s="66" t="s">
        <v>763</v>
      </c>
      <c r="C22" s="70"/>
      <c r="D22" s="94">
        <v>632003</v>
      </c>
      <c r="E22" s="72" t="s">
        <v>145</v>
      </c>
      <c r="F22" s="308">
        <v>600</v>
      </c>
      <c r="G22" s="308"/>
      <c r="H22" s="308">
        <f t="shared" si="4"/>
        <v>600</v>
      </c>
      <c r="I22" s="308"/>
      <c r="J22" s="308">
        <f t="shared" si="5"/>
        <v>600</v>
      </c>
      <c r="K22" s="308">
        <v>-35.72</v>
      </c>
      <c r="L22" s="308">
        <f t="shared" si="6"/>
        <v>564.28</v>
      </c>
    </row>
    <row r="23" spans="1:12" ht="13.5" thickBot="1">
      <c r="A23" s="119" t="s">
        <v>92</v>
      </c>
      <c r="B23" s="66" t="s">
        <v>763</v>
      </c>
      <c r="C23" s="70"/>
      <c r="D23" s="94">
        <v>633006</v>
      </c>
      <c r="E23" s="72" t="s">
        <v>88</v>
      </c>
      <c r="F23" s="308">
        <v>500</v>
      </c>
      <c r="G23" s="308"/>
      <c r="H23" s="308">
        <f t="shared" si="4"/>
        <v>500</v>
      </c>
      <c r="I23" s="308"/>
      <c r="J23" s="308">
        <f t="shared" si="5"/>
        <v>500</v>
      </c>
      <c r="K23" s="308">
        <v>400</v>
      </c>
      <c r="L23" s="308">
        <f t="shared" si="6"/>
        <v>900</v>
      </c>
    </row>
    <row r="24" spans="1:12" ht="13.5" thickBot="1">
      <c r="A24" s="119" t="s">
        <v>94</v>
      </c>
      <c r="B24" s="66" t="s">
        <v>763</v>
      </c>
      <c r="C24" s="70"/>
      <c r="D24" s="94">
        <v>633009</v>
      </c>
      <c r="E24" s="72" t="s">
        <v>325</v>
      </c>
      <c r="F24" s="308">
        <v>150</v>
      </c>
      <c r="G24" s="308"/>
      <c r="H24" s="308">
        <f t="shared" si="4"/>
        <v>150</v>
      </c>
      <c r="I24" s="308"/>
      <c r="J24" s="308">
        <f t="shared" si="5"/>
        <v>150</v>
      </c>
      <c r="K24" s="308"/>
      <c r="L24" s="308">
        <f t="shared" si="6"/>
        <v>150</v>
      </c>
    </row>
    <row r="25" spans="1:12" s="79" customFormat="1" ht="13.5" thickBot="1">
      <c r="A25" s="119" t="s">
        <v>95</v>
      </c>
      <c r="B25" s="75" t="s">
        <v>763</v>
      </c>
      <c r="C25" s="76"/>
      <c r="D25" s="100">
        <v>633010</v>
      </c>
      <c r="E25" s="78" t="s">
        <v>327</v>
      </c>
      <c r="F25" s="310">
        <v>100</v>
      </c>
      <c r="G25" s="310"/>
      <c r="H25" s="310">
        <f t="shared" si="4"/>
        <v>100</v>
      </c>
      <c r="I25" s="310"/>
      <c r="J25" s="310">
        <f t="shared" si="5"/>
        <v>100</v>
      </c>
      <c r="K25" s="310">
        <v>-100</v>
      </c>
      <c r="L25" s="310">
        <f t="shared" si="6"/>
        <v>0</v>
      </c>
    </row>
    <row r="26" spans="1:12" s="79" customFormat="1" ht="13.5" thickBot="1">
      <c r="A26" s="119" t="s">
        <v>96</v>
      </c>
      <c r="B26" s="75" t="s">
        <v>763</v>
      </c>
      <c r="C26" s="76"/>
      <c r="D26" s="100">
        <v>634004</v>
      </c>
      <c r="E26" s="78" t="s">
        <v>328</v>
      </c>
      <c r="F26" s="310"/>
      <c r="G26" s="310"/>
      <c r="H26" s="310">
        <f t="shared" si="4"/>
        <v>0</v>
      </c>
      <c r="I26" s="310"/>
      <c r="J26" s="310">
        <f t="shared" si="5"/>
        <v>0</v>
      </c>
      <c r="K26" s="310"/>
      <c r="L26" s="310">
        <f t="shared" si="6"/>
        <v>0</v>
      </c>
    </row>
    <row r="27" spans="1:12" s="79" customFormat="1" ht="13.5" thickBot="1">
      <c r="A27" s="119" t="s">
        <v>97</v>
      </c>
      <c r="B27" s="75" t="s">
        <v>763</v>
      </c>
      <c r="C27" s="76"/>
      <c r="D27" s="100">
        <v>634004</v>
      </c>
      <c r="E27" s="78" t="s">
        <v>296</v>
      </c>
      <c r="F27" s="310"/>
      <c r="G27" s="310"/>
      <c r="H27" s="310">
        <f t="shared" si="4"/>
        <v>0</v>
      </c>
      <c r="I27" s="310"/>
      <c r="J27" s="310">
        <f t="shared" si="5"/>
        <v>0</v>
      </c>
      <c r="K27" s="310"/>
      <c r="L27" s="310">
        <f t="shared" si="6"/>
        <v>0</v>
      </c>
    </row>
    <row r="28" spans="1:12" s="79" customFormat="1" ht="15.75" thickBot="1">
      <c r="A28" s="119" t="s">
        <v>98</v>
      </c>
      <c r="B28" s="75" t="s">
        <v>763</v>
      </c>
      <c r="C28" s="76"/>
      <c r="D28" s="100">
        <v>635004</v>
      </c>
      <c r="E28" s="78" t="s">
        <v>329</v>
      </c>
      <c r="F28" s="307">
        <v>150</v>
      </c>
      <c r="G28" s="307"/>
      <c r="H28" s="307">
        <f t="shared" si="4"/>
        <v>150</v>
      </c>
      <c r="I28" s="307"/>
      <c r="J28" s="307">
        <f t="shared" si="5"/>
        <v>150</v>
      </c>
      <c r="K28" s="307">
        <v>-150</v>
      </c>
      <c r="L28" s="307">
        <f t="shared" si="6"/>
        <v>0</v>
      </c>
    </row>
    <row r="29" spans="1:12" s="79" customFormat="1" ht="15.75" thickBot="1">
      <c r="A29" s="119" t="s">
        <v>99</v>
      </c>
      <c r="B29" s="75" t="s">
        <v>763</v>
      </c>
      <c r="C29" s="76"/>
      <c r="D29" s="100">
        <v>635006</v>
      </c>
      <c r="E29" s="78" t="s">
        <v>330</v>
      </c>
      <c r="F29" s="307">
        <v>1000</v>
      </c>
      <c r="G29" s="307">
        <v>-200</v>
      </c>
      <c r="H29" s="307">
        <f t="shared" si="4"/>
        <v>800</v>
      </c>
      <c r="I29" s="307"/>
      <c r="J29" s="307">
        <f t="shared" si="5"/>
        <v>800</v>
      </c>
      <c r="K29" s="307">
        <v>-400</v>
      </c>
      <c r="L29" s="307">
        <f t="shared" si="6"/>
        <v>400</v>
      </c>
    </row>
    <row r="30" spans="1:12" s="79" customFormat="1" ht="13.5" thickBot="1">
      <c r="A30" s="119" t="s">
        <v>100</v>
      </c>
      <c r="B30" s="75" t="s">
        <v>763</v>
      </c>
      <c r="C30" s="76"/>
      <c r="D30" s="100">
        <v>637001</v>
      </c>
      <c r="E30" s="78" t="s">
        <v>331</v>
      </c>
      <c r="F30" s="310">
        <v>50</v>
      </c>
      <c r="G30" s="310"/>
      <c r="H30" s="310">
        <f t="shared" si="4"/>
        <v>50</v>
      </c>
      <c r="I30" s="310"/>
      <c r="J30" s="310">
        <f t="shared" si="5"/>
        <v>50</v>
      </c>
      <c r="K30" s="310">
        <v>-50</v>
      </c>
      <c r="L30" s="310">
        <f t="shared" si="6"/>
        <v>0</v>
      </c>
    </row>
    <row r="31" spans="1:12" s="79" customFormat="1" ht="13.5" thickBot="1">
      <c r="A31" s="119" t="s">
        <v>103</v>
      </c>
      <c r="B31" s="75"/>
      <c r="C31" s="76"/>
      <c r="D31" s="100">
        <v>637004</v>
      </c>
      <c r="E31" s="78" t="s">
        <v>859</v>
      </c>
      <c r="F31" s="310"/>
      <c r="G31" s="310">
        <v>200</v>
      </c>
      <c r="H31" s="310">
        <f t="shared" si="4"/>
        <v>200</v>
      </c>
      <c r="I31" s="310"/>
      <c r="J31" s="310">
        <f t="shared" si="5"/>
        <v>200</v>
      </c>
      <c r="K31" s="310">
        <v>-100</v>
      </c>
      <c r="L31" s="310">
        <f t="shared" si="6"/>
        <v>100</v>
      </c>
    </row>
    <row r="32" spans="1:12" s="79" customFormat="1" ht="13.5" thickBot="1">
      <c r="A32" s="119" t="s">
        <v>105</v>
      </c>
      <c r="B32" s="75" t="s">
        <v>763</v>
      </c>
      <c r="C32" s="76"/>
      <c r="D32" s="100">
        <v>637007</v>
      </c>
      <c r="E32" s="78" t="s">
        <v>162</v>
      </c>
      <c r="F32" s="310">
        <v>500</v>
      </c>
      <c r="G32" s="310"/>
      <c r="H32" s="310">
        <f t="shared" si="4"/>
        <v>500</v>
      </c>
      <c r="I32" s="310"/>
      <c r="J32" s="310">
        <f t="shared" si="5"/>
        <v>500</v>
      </c>
      <c r="K32" s="310">
        <v>-400</v>
      </c>
      <c r="L32" s="310">
        <f t="shared" si="6"/>
        <v>100</v>
      </c>
    </row>
    <row r="33" spans="1:12" s="79" customFormat="1" ht="13.5" thickBot="1">
      <c r="A33" s="119" t="s">
        <v>107</v>
      </c>
      <c r="B33" s="75" t="s">
        <v>763</v>
      </c>
      <c r="C33" s="76"/>
      <c r="D33" s="100">
        <v>637012</v>
      </c>
      <c r="E33" s="78" t="s">
        <v>332</v>
      </c>
      <c r="F33" s="310">
        <v>100</v>
      </c>
      <c r="G33" s="310"/>
      <c r="H33" s="310">
        <f t="shared" si="4"/>
        <v>100</v>
      </c>
      <c r="I33" s="310">
        <v>50</v>
      </c>
      <c r="J33" s="310">
        <f t="shared" si="5"/>
        <v>150</v>
      </c>
      <c r="K33" s="310"/>
      <c r="L33" s="310">
        <f t="shared" si="6"/>
        <v>150</v>
      </c>
    </row>
    <row r="34" spans="1:12" s="79" customFormat="1" ht="13.5" thickBot="1">
      <c r="A34" s="119" t="s">
        <v>109</v>
      </c>
      <c r="B34" s="75" t="s">
        <v>763</v>
      </c>
      <c r="C34" s="76"/>
      <c r="D34" s="100">
        <v>637014</v>
      </c>
      <c r="E34" s="78" t="s">
        <v>86</v>
      </c>
      <c r="F34" s="310">
        <v>250</v>
      </c>
      <c r="G34" s="310"/>
      <c r="H34" s="310">
        <f t="shared" si="4"/>
        <v>250</v>
      </c>
      <c r="I34" s="310"/>
      <c r="J34" s="310">
        <f t="shared" si="5"/>
        <v>250</v>
      </c>
      <c r="K34" s="310"/>
      <c r="L34" s="310">
        <f t="shared" si="6"/>
        <v>250</v>
      </c>
    </row>
    <row r="35" spans="1:12" s="79" customFormat="1" ht="13.5" thickBot="1">
      <c r="A35" s="119" t="s">
        <v>111</v>
      </c>
      <c r="B35" s="75" t="s">
        <v>763</v>
      </c>
      <c r="C35" s="76"/>
      <c r="D35" s="100">
        <v>637016</v>
      </c>
      <c r="E35" s="78" t="s">
        <v>82</v>
      </c>
      <c r="F35" s="310"/>
      <c r="G35" s="310"/>
      <c r="H35" s="310">
        <f t="shared" si="4"/>
        <v>0</v>
      </c>
      <c r="I35" s="310">
        <v>300</v>
      </c>
      <c r="J35" s="310">
        <f t="shared" si="5"/>
        <v>300</v>
      </c>
      <c r="K35" s="310"/>
      <c r="L35" s="310">
        <f t="shared" si="6"/>
        <v>300</v>
      </c>
    </row>
    <row r="36" spans="1:12" s="79" customFormat="1" ht="13.5" thickBot="1">
      <c r="A36" s="119" t="s">
        <v>113</v>
      </c>
      <c r="B36" s="75" t="s">
        <v>763</v>
      </c>
      <c r="C36" s="76"/>
      <c r="D36" s="100">
        <v>637027</v>
      </c>
      <c r="E36" s="78" t="s">
        <v>333</v>
      </c>
      <c r="F36" s="310"/>
      <c r="G36" s="310"/>
      <c r="H36" s="310">
        <f t="shared" si="4"/>
        <v>0</v>
      </c>
      <c r="I36" s="310"/>
      <c r="J36" s="310">
        <f t="shared" si="5"/>
        <v>0</v>
      </c>
      <c r="K36" s="310"/>
      <c r="L36" s="310">
        <f t="shared" si="6"/>
        <v>0</v>
      </c>
    </row>
    <row r="37" spans="1:12" s="79" customFormat="1" ht="13.5" thickBot="1">
      <c r="A37" s="119" t="s">
        <v>115</v>
      </c>
      <c r="B37" s="75" t="s">
        <v>763</v>
      </c>
      <c r="C37" s="76"/>
      <c r="D37" s="100">
        <v>642015</v>
      </c>
      <c r="E37" s="78" t="s">
        <v>84</v>
      </c>
      <c r="F37" s="310">
        <v>200</v>
      </c>
      <c r="G37" s="310"/>
      <c r="H37" s="310">
        <f t="shared" si="4"/>
        <v>200</v>
      </c>
      <c r="I37" s="310">
        <v>450</v>
      </c>
      <c r="J37" s="310">
        <f t="shared" si="5"/>
        <v>650</v>
      </c>
      <c r="K37" s="310">
        <v>-150</v>
      </c>
      <c r="L37" s="310">
        <f t="shared" si="6"/>
        <v>500</v>
      </c>
    </row>
    <row r="38" spans="1:12" ht="13.5" thickBot="1">
      <c r="A38" s="119" t="s">
        <v>117</v>
      </c>
      <c r="B38" s="66"/>
      <c r="C38" s="70"/>
      <c r="D38" s="486" t="s">
        <v>336</v>
      </c>
      <c r="E38" s="486"/>
      <c r="F38" s="311">
        <f aca="true" t="shared" si="7" ref="F38:L38">SUM(F39:F61)</f>
        <v>126500</v>
      </c>
      <c r="G38" s="311">
        <f t="shared" si="7"/>
        <v>0</v>
      </c>
      <c r="H38" s="311">
        <f t="shared" si="7"/>
        <v>126500</v>
      </c>
      <c r="I38" s="311">
        <f t="shared" si="7"/>
        <v>0</v>
      </c>
      <c r="J38" s="311">
        <f t="shared" si="7"/>
        <v>126500</v>
      </c>
      <c r="K38" s="311">
        <f t="shared" si="7"/>
        <v>406</v>
      </c>
      <c r="L38" s="311">
        <f t="shared" si="7"/>
        <v>126906</v>
      </c>
    </row>
    <row r="39" spans="1:12" ht="13.5" thickBot="1">
      <c r="A39" s="119" t="s">
        <v>119</v>
      </c>
      <c r="B39" s="75" t="s">
        <v>762</v>
      </c>
      <c r="C39" s="76"/>
      <c r="D39" s="100">
        <v>642026</v>
      </c>
      <c r="E39" s="78" t="s">
        <v>326</v>
      </c>
      <c r="F39" s="306">
        <v>4500</v>
      </c>
      <c r="G39" s="306"/>
      <c r="H39" s="306">
        <f t="shared" si="4"/>
        <v>4500</v>
      </c>
      <c r="I39" s="306">
        <v>-750</v>
      </c>
      <c r="J39" s="306">
        <f t="shared" si="5"/>
        <v>3750</v>
      </c>
      <c r="K39" s="306">
        <v>-350</v>
      </c>
      <c r="L39" s="306">
        <f aca="true" t="shared" si="8" ref="L39:L61">J39+K39</f>
        <v>3400</v>
      </c>
    </row>
    <row r="40" spans="1:12" ht="13.5" thickBot="1">
      <c r="A40" s="119" t="s">
        <v>121</v>
      </c>
      <c r="B40" s="75" t="s">
        <v>762</v>
      </c>
      <c r="C40" s="76"/>
      <c r="D40" s="100">
        <v>642026</v>
      </c>
      <c r="E40" s="78" t="s">
        <v>334</v>
      </c>
      <c r="F40" s="306">
        <v>200</v>
      </c>
      <c r="G40" s="306"/>
      <c r="H40" s="306">
        <f t="shared" si="4"/>
        <v>200</v>
      </c>
      <c r="I40" s="306"/>
      <c r="J40" s="306">
        <f t="shared" si="5"/>
        <v>200</v>
      </c>
      <c r="K40" s="306"/>
      <c r="L40" s="306">
        <f t="shared" si="8"/>
        <v>200</v>
      </c>
    </row>
    <row r="41" spans="1:12" ht="13.5" thickBot="1">
      <c r="A41" s="119" t="s">
        <v>123</v>
      </c>
      <c r="B41" s="75" t="s">
        <v>762</v>
      </c>
      <c r="C41" s="76"/>
      <c r="D41" s="100">
        <v>642026</v>
      </c>
      <c r="E41" s="78" t="s">
        <v>335</v>
      </c>
      <c r="F41" s="306">
        <v>600</v>
      </c>
      <c r="G41" s="306"/>
      <c r="H41" s="306">
        <f t="shared" si="4"/>
        <v>600</v>
      </c>
      <c r="I41" s="306">
        <v>500</v>
      </c>
      <c r="J41" s="306">
        <f t="shared" si="5"/>
        <v>1100</v>
      </c>
      <c r="K41" s="306">
        <v>500</v>
      </c>
      <c r="L41" s="306">
        <f t="shared" si="8"/>
        <v>1600</v>
      </c>
    </row>
    <row r="42" spans="1:12" ht="13.5" thickBot="1">
      <c r="A42" s="119" t="s">
        <v>124</v>
      </c>
      <c r="B42" s="75" t="s">
        <v>762</v>
      </c>
      <c r="C42" s="76"/>
      <c r="D42" s="100">
        <v>642026</v>
      </c>
      <c r="E42" s="78" t="s">
        <v>887</v>
      </c>
      <c r="F42" s="306"/>
      <c r="G42" s="306"/>
      <c r="H42" s="306"/>
      <c r="I42" s="306">
        <v>250</v>
      </c>
      <c r="J42" s="306">
        <f t="shared" si="5"/>
        <v>250</v>
      </c>
      <c r="K42" s="306">
        <v>256</v>
      </c>
      <c r="L42" s="306">
        <f t="shared" si="8"/>
        <v>506</v>
      </c>
    </row>
    <row r="43" spans="1:12" ht="13.5" thickBot="1">
      <c r="A43" s="119" t="s">
        <v>203</v>
      </c>
      <c r="B43" s="66" t="s">
        <v>763</v>
      </c>
      <c r="C43" s="70"/>
      <c r="D43" s="71">
        <v>611</v>
      </c>
      <c r="E43" s="72" t="s">
        <v>74</v>
      </c>
      <c r="F43" s="308">
        <v>80000</v>
      </c>
      <c r="G43" s="308"/>
      <c r="H43" s="308">
        <f t="shared" si="4"/>
        <v>80000</v>
      </c>
      <c r="I43" s="308"/>
      <c r="J43" s="308">
        <f t="shared" si="5"/>
        <v>80000</v>
      </c>
      <c r="K43" s="308"/>
      <c r="L43" s="308">
        <f t="shared" si="8"/>
        <v>80000</v>
      </c>
    </row>
    <row r="44" spans="1:12" ht="13.5" thickBot="1">
      <c r="A44" s="119" t="s">
        <v>126</v>
      </c>
      <c r="B44" s="66" t="s">
        <v>763</v>
      </c>
      <c r="C44" s="70"/>
      <c r="D44" s="94">
        <v>612001</v>
      </c>
      <c r="E44" s="72" t="s">
        <v>76</v>
      </c>
      <c r="F44" s="308"/>
      <c r="G44" s="308"/>
      <c r="H44" s="308">
        <f t="shared" si="4"/>
        <v>0</v>
      </c>
      <c r="I44" s="308"/>
      <c r="J44" s="308">
        <f t="shared" si="5"/>
        <v>0</v>
      </c>
      <c r="K44" s="308"/>
      <c r="L44" s="308">
        <f t="shared" si="8"/>
        <v>0</v>
      </c>
    </row>
    <row r="45" spans="1:12" ht="13.5" thickBot="1">
      <c r="A45" s="119" t="s">
        <v>163</v>
      </c>
      <c r="B45" s="66" t="s">
        <v>763</v>
      </c>
      <c r="C45" s="70"/>
      <c r="D45" s="94">
        <v>612002</v>
      </c>
      <c r="E45" s="72" t="s">
        <v>178</v>
      </c>
      <c r="F45" s="308">
        <v>2500</v>
      </c>
      <c r="G45" s="308"/>
      <c r="H45" s="308">
        <f t="shared" si="4"/>
        <v>2500</v>
      </c>
      <c r="I45" s="308"/>
      <c r="J45" s="308">
        <f t="shared" si="5"/>
        <v>2500</v>
      </c>
      <c r="K45" s="308"/>
      <c r="L45" s="308">
        <f t="shared" si="8"/>
        <v>2500</v>
      </c>
    </row>
    <row r="46" spans="1:12" ht="13.5" thickBot="1">
      <c r="A46" s="119" t="s">
        <v>127</v>
      </c>
      <c r="B46" s="66" t="s">
        <v>762</v>
      </c>
      <c r="C46" s="70"/>
      <c r="D46" s="71">
        <v>614</v>
      </c>
      <c r="E46" s="72" t="s">
        <v>889</v>
      </c>
      <c r="F46" s="308"/>
      <c r="G46" s="308"/>
      <c r="H46" s="308">
        <f t="shared" si="4"/>
        <v>0</v>
      </c>
      <c r="I46" s="308"/>
      <c r="J46" s="308">
        <f t="shared" si="5"/>
        <v>0</v>
      </c>
      <c r="K46" s="308"/>
      <c r="L46" s="308">
        <f t="shared" si="8"/>
        <v>0</v>
      </c>
    </row>
    <row r="47" spans="1:12" ht="13.5" thickBot="1">
      <c r="A47" s="119" t="s">
        <v>128</v>
      </c>
      <c r="B47" s="66" t="s">
        <v>763</v>
      </c>
      <c r="C47" s="70"/>
      <c r="D47" s="71">
        <v>620</v>
      </c>
      <c r="E47" s="72" t="s">
        <v>80</v>
      </c>
      <c r="F47" s="308">
        <v>27000</v>
      </c>
      <c r="G47" s="308"/>
      <c r="H47" s="308">
        <f t="shared" si="4"/>
        <v>27000</v>
      </c>
      <c r="I47" s="308"/>
      <c r="J47" s="308">
        <f t="shared" si="5"/>
        <v>27000</v>
      </c>
      <c r="K47" s="308"/>
      <c r="L47" s="308">
        <f t="shared" si="8"/>
        <v>27000</v>
      </c>
    </row>
    <row r="48" spans="1:12" s="79" customFormat="1" ht="13.5" thickBot="1">
      <c r="A48" s="119" t="s">
        <v>129</v>
      </c>
      <c r="B48" s="75" t="s">
        <v>763</v>
      </c>
      <c r="C48" s="76"/>
      <c r="D48" s="100">
        <v>633001</v>
      </c>
      <c r="E48" s="78" t="s">
        <v>159</v>
      </c>
      <c r="F48" s="310">
        <v>1000</v>
      </c>
      <c r="G48" s="310"/>
      <c r="H48" s="310">
        <f t="shared" si="4"/>
        <v>1000</v>
      </c>
      <c r="I48" s="310"/>
      <c r="J48" s="310">
        <f t="shared" si="5"/>
        <v>1000</v>
      </c>
      <c r="K48" s="310"/>
      <c r="L48" s="310">
        <f t="shared" si="8"/>
        <v>1000</v>
      </c>
    </row>
    <row r="49" spans="1:12" s="79" customFormat="1" ht="13.5" thickBot="1">
      <c r="A49" s="119" t="s">
        <v>167</v>
      </c>
      <c r="B49" s="75" t="s">
        <v>763</v>
      </c>
      <c r="C49" s="76"/>
      <c r="D49" s="100">
        <v>633006</v>
      </c>
      <c r="E49" s="78" t="s">
        <v>88</v>
      </c>
      <c r="F49" s="310">
        <v>2000</v>
      </c>
      <c r="G49" s="310"/>
      <c r="H49" s="310">
        <f t="shared" si="4"/>
        <v>2000</v>
      </c>
      <c r="I49" s="310"/>
      <c r="J49" s="310">
        <f t="shared" si="5"/>
        <v>2000</v>
      </c>
      <c r="K49" s="310"/>
      <c r="L49" s="310">
        <f t="shared" si="8"/>
        <v>2000</v>
      </c>
    </row>
    <row r="50" spans="1:12" s="79" customFormat="1" ht="13.5" thickBot="1">
      <c r="A50" s="119" t="s">
        <v>169</v>
      </c>
      <c r="B50" s="75" t="s">
        <v>763</v>
      </c>
      <c r="C50" s="76"/>
      <c r="D50" s="100">
        <v>633009</v>
      </c>
      <c r="E50" s="78" t="s">
        <v>325</v>
      </c>
      <c r="F50" s="310"/>
      <c r="G50" s="310"/>
      <c r="H50" s="310"/>
      <c r="I50" s="310">
        <v>200</v>
      </c>
      <c r="J50" s="310">
        <f t="shared" si="5"/>
        <v>200</v>
      </c>
      <c r="K50" s="310">
        <v>200</v>
      </c>
      <c r="L50" s="310">
        <f t="shared" si="8"/>
        <v>400</v>
      </c>
    </row>
    <row r="51" spans="1:12" s="79" customFormat="1" ht="13.5" thickBot="1">
      <c r="A51" s="119" t="s">
        <v>171</v>
      </c>
      <c r="B51" s="75" t="s">
        <v>763</v>
      </c>
      <c r="C51" s="76"/>
      <c r="D51" s="100">
        <v>633010</v>
      </c>
      <c r="E51" s="78" t="s">
        <v>327</v>
      </c>
      <c r="F51" s="310">
        <v>200</v>
      </c>
      <c r="G51" s="310"/>
      <c r="H51" s="310">
        <f t="shared" si="4"/>
        <v>200</v>
      </c>
      <c r="I51" s="310"/>
      <c r="J51" s="310">
        <f t="shared" si="5"/>
        <v>200</v>
      </c>
      <c r="K51" s="310"/>
      <c r="L51" s="310">
        <f t="shared" si="8"/>
        <v>200</v>
      </c>
    </row>
    <row r="52" spans="1:12" s="79" customFormat="1" ht="13.5" thickBot="1">
      <c r="A52" s="119" t="s">
        <v>131</v>
      </c>
      <c r="B52" s="75" t="s">
        <v>763</v>
      </c>
      <c r="C52" s="76"/>
      <c r="D52" s="100">
        <v>634004</v>
      </c>
      <c r="E52" s="78" t="s">
        <v>296</v>
      </c>
      <c r="F52" s="310"/>
      <c r="G52" s="310"/>
      <c r="H52" s="310">
        <f t="shared" si="4"/>
        <v>0</v>
      </c>
      <c r="I52" s="310"/>
      <c r="J52" s="310">
        <f t="shared" si="5"/>
        <v>0</v>
      </c>
      <c r="K52" s="310"/>
      <c r="L52" s="310">
        <f t="shared" si="8"/>
        <v>0</v>
      </c>
    </row>
    <row r="53" spans="1:12" s="79" customFormat="1" ht="15.75" thickBot="1">
      <c r="A53" s="119" t="s">
        <v>205</v>
      </c>
      <c r="B53" s="75" t="s">
        <v>763</v>
      </c>
      <c r="C53" s="76"/>
      <c r="D53" s="100">
        <v>635004</v>
      </c>
      <c r="E53" s="78" t="s">
        <v>337</v>
      </c>
      <c r="F53" s="309">
        <v>1000</v>
      </c>
      <c r="G53" s="309"/>
      <c r="H53" s="309">
        <f t="shared" si="4"/>
        <v>1000</v>
      </c>
      <c r="I53" s="309"/>
      <c r="J53" s="309">
        <f t="shared" si="5"/>
        <v>1000</v>
      </c>
      <c r="K53" s="309"/>
      <c r="L53" s="309">
        <f t="shared" si="8"/>
        <v>1000</v>
      </c>
    </row>
    <row r="54" spans="1:12" s="79" customFormat="1" ht="15.75" thickBot="1">
      <c r="A54" s="119" t="s">
        <v>133</v>
      </c>
      <c r="B54" s="75" t="s">
        <v>763</v>
      </c>
      <c r="C54" s="76"/>
      <c r="D54" s="100">
        <v>635006</v>
      </c>
      <c r="E54" s="78" t="s">
        <v>330</v>
      </c>
      <c r="F54" s="309">
        <v>3000</v>
      </c>
      <c r="G54" s="309">
        <v>-800</v>
      </c>
      <c r="H54" s="309">
        <f t="shared" si="4"/>
        <v>2200</v>
      </c>
      <c r="I54" s="309"/>
      <c r="J54" s="309">
        <f t="shared" si="5"/>
        <v>2200</v>
      </c>
      <c r="K54" s="309"/>
      <c r="L54" s="309">
        <f t="shared" si="8"/>
        <v>2200</v>
      </c>
    </row>
    <row r="55" spans="1:12" s="79" customFormat="1" ht="13.5" thickBot="1">
      <c r="A55" s="119" t="s">
        <v>134</v>
      </c>
      <c r="B55" s="75" t="s">
        <v>763</v>
      </c>
      <c r="C55" s="76"/>
      <c r="D55" s="100">
        <v>637001</v>
      </c>
      <c r="E55" s="78" t="s">
        <v>331</v>
      </c>
      <c r="F55" s="310">
        <v>100</v>
      </c>
      <c r="G55" s="310"/>
      <c r="H55" s="310">
        <f t="shared" si="4"/>
        <v>100</v>
      </c>
      <c r="I55" s="310"/>
      <c r="J55" s="310">
        <f t="shared" si="5"/>
        <v>100</v>
      </c>
      <c r="K55" s="310"/>
      <c r="L55" s="310">
        <f t="shared" si="8"/>
        <v>100</v>
      </c>
    </row>
    <row r="56" spans="1:12" s="79" customFormat="1" ht="13.5" thickBot="1">
      <c r="A56" s="119" t="s">
        <v>135</v>
      </c>
      <c r="B56" s="75" t="s">
        <v>763</v>
      </c>
      <c r="C56" s="76"/>
      <c r="D56" s="100">
        <v>637004</v>
      </c>
      <c r="E56" s="78" t="s">
        <v>162</v>
      </c>
      <c r="F56" s="310">
        <v>1500</v>
      </c>
      <c r="G56" s="310"/>
      <c r="H56" s="310">
        <f t="shared" si="4"/>
        <v>1500</v>
      </c>
      <c r="I56" s="310">
        <v>-200</v>
      </c>
      <c r="J56" s="310">
        <f t="shared" si="5"/>
        <v>1300</v>
      </c>
      <c r="K56" s="310">
        <v>-200</v>
      </c>
      <c r="L56" s="310">
        <f t="shared" si="8"/>
        <v>1100</v>
      </c>
    </row>
    <row r="57" spans="1:12" s="79" customFormat="1" ht="13.5" thickBot="1">
      <c r="A57" s="119" t="s">
        <v>210</v>
      </c>
      <c r="B57" s="75" t="s">
        <v>763</v>
      </c>
      <c r="C57" s="76"/>
      <c r="D57" s="100">
        <v>637012</v>
      </c>
      <c r="E57" s="78" t="s">
        <v>332</v>
      </c>
      <c r="F57" s="310">
        <v>500</v>
      </c>
      <c r="G57" s="310"/>
      <c r="H57" s="310">
        <f t="shared" si="4"/>
        <v>500</v>
      </c>
      <c r="I57" s="310"/>
      <c r="J57" s="310">
        <f t="shared" si="5"/>
        <v>500</v>
      </c>
      <c r="K57" s="310"/>
      <c r="L57" s="310">
        <f t="shared" si="8"/>
        <v>500</v>
      </c>
    </row>
    <row r="58" spans="1:12" s="79" customFormat="1" ht="13.5" thickBot="1">
      <c r="A58" s="119" t="s">
        <v>137</v>
      </c>
      <c r="B58" s="75" t="s">
        <v>763</v>
      </c>
      <c r="C58" s="76"/>
      <c r="D58" s="100">
        <v>637014</v>
      </c>
      <c r="E58" s="78" t="s">
        <v>86</v>
      </c>
      <c r="F58" s="310">
        <v>1300</v>
      </c>
      <c r="G58" s="310">
        <v>800</v>
      </c>
      <c r="H58" s="310">
        <f t="shared" si="4"/>
        <v>2100</v>
      </c>
      <c r="I58" s="310"/>
      <c r="J58" s="310">
        <f t="shared" si="5"/>
        <v>2100</v>
      </c>
      <c r="K58" s="310"/>
      <c r="L58" s="310">
        <f t="shared" si="8"/>
        <v>2100</v>
      </c>
    </row>
    <row r="59" spans="1:12" s="79" customFormat="1" ht="13.5" thickBot="1">
      <c r="A59" s="119" t="s">
        <v>212</v>
      </c>
      <c r="B59" s="75" t="s">
        <v>763</v>
      </c>
      <c r="C59" s="76"/>
      <c r="D59" s="100">
        <v>637016</v>
      </c>
      <c r="E59" s="78" t="s">
        <v>82</v>
      </c>
      <c r="F59" s="310">
        <v>900</v>
      </c>
      <c r="G59" s="310"/>
      <c r="H59" s="310">
        <f t="shared" si="4"/>
        <v>900</v>
      </c>
      <c r="I59" s="310"/>
      <c r="J59" s="310">
        <f t="shared" si="5"/>
        <v>900</v>
      </c>
      <c r="K59" s="310"/>
      <c r="L59" s="310">
        <f t="shared" si="8"/>
        <v>900</v>
      </c>
    </row>
    <row r="60" spans="1:12" s="79" customFormat="1" ht="13.5" thickBot="1">
      <c r="A60" s="119" t="s">
        <v>139</v>
      </c>
      <c r="B60" s="75" t="s">
        <v>763</v>
      </c>
      <c r="C60" s="76"/>
      <c r="D60" s="100">
        <v>637027</v>
      </c>
      <c r="E60" s="78" t="s">
        <v>338</v>
      </c>
      <c r="F60" s="310"/>
      <c r="G60" s="310"/>
      <c r="H60" s="310">
        <f t="shared" si="4"/>
        <v>0</v>
      </c>
      <c r="I60" s="310"/>
      <c r="J60" s="310">
        <f t="shared" si="5"/>
        <v>0</v>
      </c>
      <c r="K60" s="310"/>
      <c r="L60" s="310">
        <f t="shared" si="8"/>
        <v>0</v>
      </c>
    </row>
    <row r="61" spans="1:12" s="79" customFormat="1" ht="13.5" thickBot="1">
      <c r="A61" s="119" t="s">
        <v>214</v>
      </c>
      <c r="B61" s="75" t="s">
        <v>763</v>
      </c>
      <c r="C61" s="76"/>
      <c r="D61" s="100">
        <v>642015</v>
      </c>
      <c r="E61" s="78" t="s">
        <v>84</v>
      </c>
      <c r="F61" s="310">
        <v>200</v>
      </c>
      <c r="G61" s="310"/>
      <c r="H61" s="310">
        <f t="shared" si="4"/>
        <v>200</v>
      </c>
      <c r="I61" s="310"/>
      <c r="J61" s="310">
        <f t="shared" si="5"/>
        <v>200</v>
      </c>
      <c r="K61" s="310"/>
      <c r="L61" s="310">
        <f t="shared" si="8"/>
        <v>200</v>
      </c>
    </row>
    <row r="62" spans="1:12" ht="13.5" thickBot="1">
      <c r="A62" s="119" t="s">
        <v>215</v>
      </c>
      <c r="B62" s="66"/>
      <c r="C62" s="70"/>
      <c r="D62" s="486" t="s">
        <v>339</v>
      </c>
      <c r="E62" s="486"/>
      <c r="F62" s="311">
        <f aca="true" t="shared" si="9" ref="F62:L62">SUM(F63:F84)</f>
        <v>80500</v>
      </c>
      <c r="G62" s="311">
        <f t="shared" si="9"/>
        <v>0</v>
      </c>
      <c r="H62" s="311">
        <f t="shared" si="9"/>
        <v>80500</v>
      </c>
      <c r="I62" s="311">
        <f t="shared" si="9"/>
        <v>0</v>
      </c>
      <c r="J62" s="311">
        <f t="shared" si="9"/>
        <v>80500</v>
      </c>
      <c r="K62" s="311">
        <f t="shared" si="9"/>
        <v>1503</v>
      </c>
      <c r="L62" s="311">
        <f t="shared" si="9"/>
        <v>82003</v>
      </c>
    </row>
    <row r="63" spans="1:12" ht="13.5" thickBot="1">
      <c r="A63" s="119" t="s">
        <v>217</v>
      </c>
      <c r="B63" s="75" t="s">
        <v>762</v>
      </c>
      <c r="C63" s="76"/>
      <c r="D63" s="100">
        <v>642026</v>
      </c>
      <c r="E63" s="78" t="s">
        <v>326</v>
      </c>
      <c r="F63" s="306">
        <v>3000</v>
      </c>
      <c r="G63" s="306"/>
      <c r="H63" s="306">
        <f t="shared" si="4"/>
        <v>3000</v>
      </c>
      <c r="I63" s="306">
        <v>-1800</v>
      </c>
      <c r="J63" s="306">
        <f t="shared" si="5"/>
        <v>1200</v>
      </c>
      <c r="K63" s="306">
        <v>-27</v>
      </c>
      <c r="L63" s="306">
        <f aca="true" t="shared" si="10" ref="L63:L105">J63+K63</f>
        <v>1173</v>
      </c>
    </row>
    <row r="64" spans="1:13" ht="13.5" thickBot="1">
      <c r="A64" s="119" t="s">
        <v>219</v>
      </c>
      <c r="B64" s="75" t="s">
        <v>762</v>
      </c>
      <c r="C64" s="76"/>
      <c r="D64" s="100">
        <v>642026</v>
      </c>
      <c r="E64" s="78" t="s">
        <v>342</v>
      </c>
      <c r="F64" s="306">
        <v>100</v>
      </c>
      <c r="G64" s="306"/>
      <c r="H64" s="306">
        <f t="shared" si="4"/>
        <v>100</v>
      </c>
      <c r="I64" s="306"/>
      <c r="J64" s="306">
        <f t="shared" si="5"/>
        <v>100</v>
      </c>
      <c r="K64" s="306"/>
      <c r="L64" s="306">
        <f t="shared" si="10"/>
        <v>100</v>
      </c>
      <c r="M64" s="425">
        <f>L63+L64+L65+L69</f>
        <v>5103</v>
      </c>
    </row>
    <row r="65" spans="1:12" ht="13.5" thickBot="1">
      <c r="A65" s="119" t="s">
        <v>220</v>
      </c>
      <c r="B65" s="75" t="s">
        <v>762</v>
      </c>
      <c r="C65" s="76"/>
      <c r="D65" s="100">
        <v>642026</v>
      </c>
      <c r="E65" s="78" t="s">
        <v>343</v>
      </c>
      <c r="F65" s="310">
        <v>500</v>
      </c>
      <c r="G65" s="310"/>
      <c r="H65" s="310">
        <f t="shared" si="4"/>
        <v>500</v>
      </c>
      <c r="I65" s="310"/>
      <c r="J65" s="310">
        <f t="shared" si="5"/>
        <v>500</v>
      </c>
      <c r="K65" s="310"/>
      <c r="L65" s="310">
        <f t="shared" si="10"/>
        <v>500</v>
      </c>
    </row>
    <row r="66" spans="1:12" ht="13.5" thickBot="1">
      <c r="A66" s="119" t="s">
        <v>223</v>
      </c>
      <c r="B66" s="66" t="s">
        <v>763</v>
      </c>
      <c r="C66" s="70"/>
      <c r="D66" s="71">
        <v>611</v>
      </c>
      <c r="E66" s="72" t="s">
        <v>74</v>
      </c>
      <c r="F66" s="308">
        <v>50000</v>
      </c>
      <c r="G66" s="308"/>
      <c r="H66" s="308">
        <f t="shared" si="4"/>
        <v>50000</v>
      </c>
      <c r="I66" s="308"/>
      <c r="J66" s="308">
        <f t="shared" si="5"/>
        <v>50000</v>
      </c>
      <c r="K66" s="308"/>
      <c r="L66" s="308">
        <f t="shared" si="10"/>
        <v>50000</v>
      </c>
    </row>
    <row r="67" spans="1:12" ht="13.5" thickBot="1">
      <c r="A67" s="119" t="s">
        <v>225</v>
      </c>
      <c r="B67" s="66" t="s">
        <v>763</v>
      </c>
      <c r="C67" s="70"/>
      <c r="D67" s="94">
        <v>612001</v>
      </c>
      <c r="E67" s="72" t="s">
        <v>76</v>
      </c>
      <c r="F67" s="308"/>
      <c r="G67" s="308"/>
      <c r="H67" s="308">
        <f t="shared" si="4"/>
        <v>0</v>
      </c>
      <c r="I67" s="308"/>
      <c r="J67" s="308">
        <f t="shared" si="5"/>
        <v>0</v>
      </c>
      <c r="K67" s="308"/>
      <c r="L67" s="308">
        <f t="shared" si="10"/>
        <v>0</v>
      </c>
    </row>
    <row r="68" spans="1:12" ht="13.5" thickBot="1">
      <c r="A68" s="119" t="s">
        <v>226</v>
      </c>
      <c r="B68" s="66" t="s">
        <v>763</v>
      </c>
      <c r="C68" s="70"/>
      <c r="D68" s="94">
        <v>612002</v>
      </c>
      <c r="E68" s="72" t="s">
        <v>178</v>
      </c>
      <c r="F68" s="308">
        <v>2500</v>
      </c>
      <c r="G68" s="308"/>
      <c r="H68" s="308">
        <f t="shared" si="4"/>
        <v>2500</v>
      </c>
      <c r="I68" s="308"/>
      <c r="J68" s="308">
        <f t="shared" si="5"/>
        <v>2500</v>
      </c>
      <c r="K68" s="308"/>
      <c r="L68" s="308">
        <f t="shared" si="10"/>
        <v>2500</v>
      </c>
    </row>
    <row r="69" spans="1:12" ht="13.5" thickBot="1">
      <c r="A69" s="119" t="s">
        <v>228</v>
      </c>
      <c r="B69" s="66" t="s">
        <v>762</v>
      </c>
      <c r="C69" s="70"/>
      <c r="D69" s="71">
        <v>614</v>
      </c>
      <c r="E69" s="72" t="s">
        <v>888</v>
      </c>
      <c r="F69" s="308"/>
      <c r="G69" s="308"/>
      <c r="H69" s="308">
        <f t="shared" si="4"/>
        <v>0</v>
      </c>
      <c r="I69" s="308">
        <v>1800</v>
      </c>
      <c r="J69" s="308">
        <f t="shared" si="5"/>
        <v>1800</v>
      </c>
      <c r="K69" s="308">
        <v>1530</v>
      </c>
      <c r="L69" s="308">
        <f t="shared" si="10"/>
        <v>3330</v>
      </c>
    </row>
    <row r="70" spans="1:12" ht="13.5" thickBot="1">
      <c r="A70" s="119" t="s">
        <v>229</v>
      </c>
      <c r="B70" s="66" t="s">
        <v>763</v>
      </c>
      <c r="C70" s="70"/>
      <c r="D70" s="71">
        <v>620</v>
      </c>
      <c r="E70" s="72" t="s">
        <v>80</v>
      </c>
      <c r="F70" s="308">
        <v>17000</v>
      </c>
      <c r="G70" s="308"/>
      <c r="H70" s="308">
        <f t="shared" si="4"/>
        <v>17000</v>
      </c>
      <c r="I70" s="308"/>
      <c r="J70" s="308">
        <f t="shared" si="5"/>
        <v>17000</v>
      </c>
      <c r="K70" s="308"/>
      <c r="L70" s="308">
        <f t="shared" si="10"/>
        <v>17000</v>
      </c>
    </row>
    <row r="71" spans="1:12" s="79" customFormat="1" ht="13.5" thickBot="1">
      <c r="A71" s="119" t="s">
        <v>230</v>
      </c>
      <c r="B71" s="75" t="s">
        <v>763</v>
      </c>
      <c r="C71" s="76"/>
      <c r="D71" s="100">
        <v>633001</v>
      </c>
      <c r="E71" s="78" t="s">
        <v>132</v>
      </c>
      <c r="F71" s="310">
        <v>1000</v>
      </c>
      <c r="G71" s="310"/>
      <c r="H71" s="310">
        <f t="shared" si="4"/>
        <v>1000</v>
      </c>
      <c r="I71" s="310"/>
      <c r="J71" s="310">
        <f t="shared" si="5"/>
        <v>1000</v>
      </c>
      <c r="K71" s="310"/>
      <c r="L71" s="310">
        <f t="shared" si="10"/>
        <v>1000</v>
      </c>
    </row>
    <row r="72" spans="1:12" s="79" customFormat="1" ht="13.5" thickBot="1">
      <c r="A72" s="119" t="s">
        <v>231</v>
      </c>
      <c r="B72" s="75" t="s">
        <v>763</v>
      </c>
      <c r="C72" s="76"/>
      <c r="D72" s="100">
        <v>633006</v>
      </c>
      <c r="E72" s="78" t="s">
        <v>88</v>
      </c>
      <c r="F72" s="310">
        <v>1000</v>
      </c>
      <c r="G72" s="310"/>
      <c r="H72" s="310">
        <f t="shared" si="4"/>
        <v>1000</v>
      </c>
      <c r="I72" s="310"/>
      <c r="J72" s="310">
        <f t="shared" si="5"/>
        <v>1000</v>
      </c>
      <c r="K72" s="310"/>
      <c r="L72" s="310">
        <f t="shared" si="10"/>
        <v>1000</v>
      </c>
    </row>
    <row r="73" spans="1:12" s="79" customFormat="1" ht="13.5" thickBot="1">
      <c r="A73" s="119" t="s">
        <v>232</v>
      </c>
      <c r="B73" s="75" t="s">
        <v>763</v>
      </c>
      <c r="C73" s="76"/>
      <c r="D73" s="100">
        <v>633009</v>
      </c>
      <c r="E73" s="78" t="s">
        <v>325</v>
      </c>
      <c r="F73" s="310">
        <v>500</v>
      </c>
      <c r="G73" s="310"/>
      <c r="H73" s="310">
        <f t="shared" si="4"/>
        <v>500</v>
      </c>
      <c r="I73" s="310"/>
      <c r="J73" s="310">
        <f t="shared" si="5"/>
        <v>500</v>
      </c>
      <c r="K73" s="310"/>
      <c r="L73" s="310">
        <f t="shared" si="10"/>
        <v>500</v>
      </c>
    </row>
    <row r="74" spans="1:12" s="79" customFormat="1" ht="13.5" thickBot="1">
      <c r="A74" s="119" t="s">
        <v>233</v>
      </c>
      <c r="B74" s="75" t="s">
        <v>763</v>
      </c>
      <c r="C74" s="76"/>
      <c r="D74" s="100">
        <v>633010</v>
      </c>
      <c r="E74" s="78" t="s">
        <v>327</v>
      </c>
      <c r="F74" s="310"/>
      <c r="G74" s="310"/>
      <c r="H74" s="310">
        <f t="shared" si="4"/>
        <v>0</v>
      </c>
      <c r="I74" s="310"/>
      <c r="J74" s="310">
        <f t="shared" si="5"/>
        <v>0</v>
      </c>
      <c r="K74" s="310"/>
      <c r="L74" s="310">
        <f t="shared" si="10"/>
        <v>0</v>
      </c>
    </row>
    <row r="75" spans="1:12" s="79" customFormat="1" ht="13.5" thickBot="1">
      <c r="A75" s="119" t="s">
        <v>234</v>
      </c>
      <c r="B75" s="75" t="s">
        <v>763</v>
      </c>
      <c r="C75" s="76"/>
      <c r="D75" s="100">
        <v>634004</v>
      </c>
      <c r="E75" s="78" t="s">
        <v>296</v>
      </c>
      <c r="F75" s="310"/>
      <c r="G75" s="310"/>
      <c r="H75" s="310">
        <f t="shared" si="4"/>
        <v>0</v>
      </c>
      <c r="I75" s="310"/>
      <c r="J75" s="310">
        <f aca="true" t="shared" si="11" ref="J75:J142">H75+I75</f>
        <v>0</v>
      </c>
      <c r="K75" s="310"/>
      <c r="L75" s="310">
        <f t="shared" si="10"/>
        <v>0</v>
      </c>
    </row>
    <row r="76" spans="1:12" s="79" customFormat="1" ht="15.75" thickBot="1">
      <c r="A76" s="119" t="s">
        <v>236</v>
      </c>
      <c r="B76" s="75" t="s">
        <v>763</v>
      </c>
      <c r="C76" s="76"/>
      <c r="D76" s="76">
        <v>635004</v>
      </c>
      <c r="E76" s="78" t="s">
        <v>329</v>
      </c>
      <c r="F76" s="309">
        <v>500</v>
      </c>
      <c r="G76" s="309"/>
      <c r="H76" s="309">
        <f aca="true" t="shared" si="12" ref="H76:H144">F76+G76</f>
        <v>500</v>
      </c>
      <c r="I76" s="309"/>
      <c r="J76" s="309">
        <f t="shared" si="11"/>
        <v>500</v>
      </c>
      <c r="K76" s="309"/>
      <c r="L76" s="309">
        <f t="shared" si="10"/>
        <v>500</v>
      </c>
    </row>
    <row r="77" spans="1:12" s="79" customFormat="1" ht="15.75" thickBot="1">
      <c r="A77" s="119" t="s">
        <v>237</v>
      </c>
      <c r="B77" s="75" t="s">
        <v>763</v>
      </c>
      <c r="C77" s="76"/>
      <c r="D77" s="100">
        <v>635006</v>
      </c>
      <c r="E77" s="78" t="s">
        <v>340</v>
      </c>
      <c r="F77" s="309">
        <v>2000</v>
      </c>
      <c r="G77" s="309">
        <v>-700</v>
      </c>
      <c r="H77" s="309">
        <f t="shared" si="12"/>
        <v>1300</v>
      </c>
      <c r="I77" s="309"/>
      <c r="J77" s="309">
        <f t="shared" si="11"/>
        <v>1300</v>
      </c>
      <c r="K77" s="309"/>
      <c r="L77" s="309">
        <f t="shared" si="10"/>
        <v>1300</v>
      </c>
    </row>
    <row r="78" spans="1:12" ht="13.5" thickBot="1">
      <c r="A78" s="119" t="s">
        <v>238</v>
      </c>
      <c r="B78" s="66" t="s">
        <v>763</v>
      </c>
      <c r="C78" s="70"/>
      <c r="D78" s="94">
        <v>637001</v>
      </c>
      <c r="E78" s="72" t="s">
        <v>331</v>
      </c>
      <c r="F78" s="308">
        <v>100</v>
      </c>
      <c r="G78" s="308"/>
      <c r="H78" s="308">
        <f t="shared" si="12"/>
        <v>100</v>
      </c>
      <c r="I78" s="308"/>
      <c r="J78" s="308">
        <f t="shared" si="11"/>
        <v>100</v>
      </c>
      <c r="K78" s="308"/>
      <c r="L78" s="308">
        <f t="shared" si="10"/>
        <v>100</v>
      </c>
    </row>
    <row r="79" spans="1:12" ht="13.5" thickBot="1">
      <c r="A79" s="119" t="s">
        <v>240</v>
      </c>
      <c r="B79" s="66" t="s">
        <v>763</v>
      </c>
      <c r="C79" s="70"/>
      <c r="D79" s="94">
        <v>637004</v>
      </c>
      <c r="E79" s="72" t="s">
        <v>162</v>
      </c>
      <c r="F79" s="308">
        <v>500</v>
      </c>
      <c r="G79" s="308"/>
      <c r="H79" s="308">
        <f t="shared" si="12"/>
        <v>500</v>
      </c>
      <c r="I79" s="308"/>
      <c r="J79" s="308">
        <f t="shared" si="11"/>
        <v>500</v>
      </c>
      <c r="K79" s="308"/>
      <c r="L79" s="308">
        <f t="shared" si="10"/>
        <v>500</v>
      </c>
    </row>
    <row r="80" spans="1:12" ht="13.5" thickBot="1">
      <c r="A80" s="119" t="s">
        <v>242</v>
      </c>
      <c r="B80" s="66" t="s">
        <v>763</v>
      </c>
      <c r="C80" s="70"/>
      <c r="D80" s="94">
        <v>637012</v>
      </c>
      <c r="E80" s="72" t="s">
        <v>332</v>
      </c>
      <c r="F80" s="308">
        <v>100</v>
      </c>
      <c r="G80" s="308"/>
      <c r="H80" s="308">
        <f t="shared" si="12"/>
        <v>100</v>
      </c>
      <c r="I80" s="308"/>
      <c r="J80" s="308">
        <f t="shared" si="11"/>
        <v>100</v>
      </c>
      <c r="K80" s="308"/>
      <c r="L80" s="308">
        <f t="shared" si="10"/>
        <v>100</v>
      </c>
    </row>
    <row r="81" spans="1:12" ht="13.5" thickBot="1">
      <c r="A81" s="119" t="s">
        <v>243</v>
      </c>
      <c r="B81" s="66" t="s">
        <v>763</v>
      </c>
      <c r="C81" s="70"/>
      <c r="D81" s="94">
        <v>637014</v>
      </c>
      <c r="E81" s="72" t="s">
        <v>86</v>
      </c>
      <c r="F81" s="308">
        <v>1000</v>
      </c>
      <c r="G81" s="308">
        <v>700</v>
      </c>
      <c r="H81" s="308">
        <f t="shared" si="12"/>
        <v>1700</v>
      </c>
      <c r="I81" s="308"/>
      <c r="J81" s="308">
        <f t="shared" si="11"/>
        <v>1700</v>
      </c>
      <c r="K81" s="308"/>
      <c r="L81" s="308">
        <f t="shared" si="10"/>
        <v>1700</v>
      </c>
    </row>
    <row r="82" spans="1:12" s="79" customFormat="1" ht="13.5" thickBot="1">
      <c r="A82" s="119" t="s">
        <v>244</v>
      </c>
      <c r="B82" s="75" t="s">
        <v>763</v>
      </c>
      <c r="C82" s="76"/>
      <c r="D82" s="100">
        <v>637016</v>
      </c>
      <c r="E82" s="78" t="s">
        <v>82</v>
      </c>
      <c r="F82" s="310">
        <v>600</v>
      </c>
      <c r="G82" s="310"/>
      <c r="H82" s="310">
        <f t="shared" si="12"/>
        <v>600</v>
      </c>
      <c r="I82" s="310"/>
      <c r="J82" s="310">
        <f t="shared" si="11"/>
        <v>600</v>
      </c>
      <c r="K82" s="310"/>
      <c r="L82" s="310">
        <f t="shared" si="10"/>
        <v>600</v>
      </c>
    </row>
    <row r="83" spans="1:12" ht="13.5" thickBot="1">
      <c r="A83" s="119" t="s">
        <v>245</v>
      </c>
      <c r="B83" s="66" t="s">
        <v>763</v>
      </c>
      <c r="C83" s="70"/>
      <c r="D83" s="94">
        <v>637027</v>
      </c>
      <c r="E83" s="72" t="s">
        <v>341</v>
      </c>
      <c r="F83" s="308"/>
      <c r="G83" s="308"/>
      <c r="H83" s="308">
        <f t="shared" si="12"/>
        <v>0</v>
      </c>
      <c r="I83" s="308"/>
      <c r="J83" s="308">
        <f t="shared" si="11"/>
        <v>0</v>
      </c>
      <c r="K83" s="308"/>
      <c r="L83" s="308">
        <f t="shared" si="10"/>
        <v>0</v>
      </c>
    </row>
    <row r="84" spans="1:12" s="79" customFormat="1" ht="13.5" thickBot="1">
      <c r="A84" s="119" t="s">
        <v>246</v>
      </c>
      <c r="B84" s="75" t="s">
        <v>763</v>
      </c>
      <c r="C84" s="76"/>
      <c r="D84" s="100">
        <v>642015</v>
      </c>
      <c r="E84" s="78" t="s">
        <v>84</v>
      </c>
      <c r="F84" s="310">
        <v>100</v>
      </c>
      <c r="G84" s="310"/>
      <c r="H84" s="310">
        <f t="shared" si="12"/>
        <v>100</v>
      </c>
      <c r="I84" s="310"/>
      <c r="J84" s="310">
        <f t="shared" si="11"/>
        <v>100</v>
      </c>
      <c r="K84" s="310"/>
      <c r="L84" s="310">
        <f t="shared" si="10"/>
        <v>100</v>
      </c>
    </row>
    <row r="85" spans="1:12" s="79" customFormat="1" ht="13.5" thickBot="1">
      <c r="A85" s="119" t="s">
        <v>247</v>
      </c>
      <c r="B85" s="66"/>
      <c r="C85" s="70"/>
      <c r="D85" s="486" t="s">
        <v>754</v>
      </c>
      <c r="E85" s="486"/>
      <c r="F85" s="312">
        <f>SUM(F86:F89)</f>
        <v>34900</v>
      </c>
      <c r="G85" s="312">
        <f aca="true" t="shared" si="13" ref="G85:L85">SUM(G86:G89)</f>
        <v>-600</v>
      </c>
      <c r="H85" s="312">
        <f t="shared" si="13"/>
        <v>34300</v>
      </c>
      <c r="I85" s="312">
        <f t="shared" si="13"/>
        <v>0</v>
      </c>
      <c r="J85" s="312">
        <f t="shared" si="13"/>
        <v>34300</v>
      </c>
      <c r="K85" s="312">
        <f t="shared" si="13"/>
        <v>-5000</v>
      </c>
      <c r="L85" s="312">
        <f t="shared" si="13"/>
        <v>29300</v>
      </c>
    </row>
    <row r="86" spans="1:12" s="79" customFormat="1" ht="13.5" thickBot="1">
      <c r="A86" s="119" t="s">
        <v>248</v>
      </c>
      <c r="B86" s="75" t="s">
        <v>763</v>
      </c>
      <c r="C86" s="76"/>
      <c r="D86" s="100">
        <v>632001</v>
      </c>
      <c r="E86" s="78" t="s">
        <v>300</v>
      </c>
      <c r="F86" s="310">
        <v>32000</v>
      </c>
      <c r="G86" s="310">
        <v>-2200</v>
      </c>
      <c r="H86" s="310">
        <f t="shared" si="12"/>
        <v>29800</v>
      </c>
      <c r="I86" s="310"/>
      <c r="J86" s="310">
        <f t="shared" si="11"/>
        <v>29800</v>
      </c>
      <c r="K86" s="310">
        <v>-5400</v>
      </c>
      <c r="L86" s="310">
        <f t="shared" si="10"/>
        <v>24400</v>
      </c>
    </row>
    <row r="87" spans="1:12" s="79" customFormat="1" ht="13.5" thickBot="1">
      <c r="A87" s="119" t="s">
        <v>249</v>
      </c>
      <c r="B87" s="75" t="s">
        <v>763</v>
      </c>
      <c r="C87" s="76"/>
      <c r="D87" s="100">
        <v>632002</v>
      </c>
      <c r="E87" s="78" t="s">
        <v>324</v>
      </c>
      <c r="F87" s="306">
        <v>2200</v>
      </c>
      <c r="G87" s="306"/>
      <c r="H87" s="306">
        <f>F87+G87</f>
        <v>2200</v>
      </c>
      <c r="I87" s="306"/>
      <c r="J87" s="306">
        <f t="shared" si="11"/>
        <v>2200</v>
      </c>
      <c r="K87" s="306">
        <v>300</v>
      </c>
      <c r="L87" s="306">
        <f t="shared" si="10"/>
        <v>2500</v>
      </c>
    </row>
    <row r="88" spans="1:12" s="79" customFormat="1" ht="13.5" thickBot="1">
      <c r="A88" s="119" t="s">
        <v>251</v>
      </c>
      <c r="B88" s="75" t="s">
        <v>763</v>
      </c>
      <c r="C88" s="76"/>
      <c r="D88" s="100">
        <v>632003</v>
      </c>
      <c r="E88" s="78" t="s">
        <v>145</v>
      </c>
      <c r="F88" s="310">
        <v>700</v>
      </c>
      <c r="G88" s="310"/>
      <c r="H88" s="310">
        <f>F88+G88</f>
        <v>700</v>
      </c>
      <c r="I88" s="310"/>
      <c r="J88" s="310">
        <f t="shared" si="11"/>
        <v>700</v>
      </c>
      <c r="K88" s="310"/>
      <c r="L88" s="310">
        <f t="shared" si="10"/>
        <v>700</v>
      </c>
    </row>
    <row r="89" spans="1:12" s="79" customFormat="1" ht="13.5" thickBot="1">
      <c r="A89" s="119" t="s">
        <v>252</v>
      </c>
      <c r="B89" s="75"/>
      <c r="C89" s="76"/>
      <c r="D89" s="100">
        <v>637004</v>
      </c>
      <c r="E89" s="78" t="s">
        <v>859</v>
      </c>
      <c r="F89" s="310"/>
      <c r="G89" s="310">
        <v>1600</v>
      </c>
      <c r="H89" s="310">
        <f>F89+G89</f>
        <v>1600</v>
      </c>
      <c r="I89" s="310"/>
      <c r="J89" s="310">
        <f t="shared" si="11"/>
        <v>1600</v>
      </c>
      <c r="K89" s="310">
        <v>100</v>
      </c>
      <c r="L89" s="310">
        <f t="shared" si="10"/>
        <v>1700</v>
      </c>
    </row>
    <row r="90" spans="1:12" ht="13.5" thickBot="1">
      <c r="A90" s="119" t="s">
        <v>253</v>
      </c>
      <c r="B90" s="66"/>
      <c r="C90" s="120" t="s">
        <v>344</v>
      </c>
      <c r="D90" s="485" t="s">
        <v>345</v>
      </c>
      <c r="E90" s="485"/>
      <c r="F90" s="304">
        <f>SUM(F91:F105)</f>
        <v>40150</v>
      </c>
      <c r="G90" s="304">
        <f aca="true" t="shared" si="14" ref="G90:L90">SUM(G91:G105)</f>
        <v>600</v>
      </c>
      <c r="H90" s="304">
        <f t="shared" si="14"/>
        <v>40750</v>
      </c>
      <c r="I90" s="304">
        <f t="shared" si="14"/>
        <v>0</v>
      </c>
      <c r="J90" s="304">
        <f t="shared" si="14"/>
        <v>40750</v>
      </c>
      <c r="K90" s="304">
        <f t="shared" si="14"/>
        <v>0</v>
      </c>
      <c r="L90" s="304">
        <f t="shared" si="14"/>
        <v>40750</v>
      </c>
    </row>
    <row r="91" spans="1:12" ht="13.5" thickBot="1">
      <c r="A91" s="119" t="s">
        <v>254</v>
      </c>
      <c r="B91" s="66" t="s">
        <v>763</v>
      </c>
      <c r="C91" s="70"/>
      <c r="D91" s="71">
        <v>611</v>
      </c>
      <c r="E91" s="72" t="s">
        <v>74</v>
      </c>
      <c r="F91" s="308">
        <v>25000</v>
      </c>
      <c r="G91" s="308"/>
      <c r="H91" s="308">
        <f t="shared" si="12"/>
        <v>25000</v>
      </c>
      <c r="I91" s="308"/>
      <c r="J91" s="308">
        <f t="shared" si="11"/>
        <v>25000</v>
      </c>
      <c r="K91" s="308"/>
      <c r="L91" s="308">
        <f t="shared" si="10"/>
        <v>25000</v>
      </c>
    </row>
    <row r="92" spans="1:12" ht="13.5" thickBot="1">
      <c r="A92" s="119" t="s">
        <v>255</v>
      </c>
      <c r="B92" s="66" t="s">
        <v>763</v>
      </c>
      <c r="C92" s="70"/>
      <c r="D92" s="94">
        <v>612001</v>
      </c>
      <c r="E92" s="72" t="s">
        <v>76</v>
      </c>
      <c r="F92" s="308"/>
      <c r="G92" s="308"/>
      <c r="H92" s="308">
        <f t="shared" si="12"/>
        <v>0</v>
      </c>
      <c r="I92" s="308"/>
      <c r="J92" s="308">
        <f t="shared" si="11"/>
        <v>0</v>
      </c>
      <c r="K92" s="308"/>
      <c r="L92" s="308">
        <f t="shared" si="10"/>
        <v>0</v>
      </c>
    </row>
    <row r="93" spans="1:12" ht="13.5" thickBot="1">
      <c r="A93" s="119" t="s">
        <v>257</v>
      </c>
      <c r="B93" s="66" t="s">
        <v>763</v>
      </c>
      <c r="C93" s="70"/>
      <c r="D93" s="94">
        <v>612002</v>
      </c>
      <c r="E93" s="72" t="s">
        <v>178</v>
      </c>
      <c r="F93" s="308">
        <v>400</v>
      </c>
      <c r="G93" s="308"/>
      <c r="H93" s="308">
        <f t="shared" si="12"/>
        <v>400</v>
      </c>
      <c r="I93" s="308"/>
      <c r="J93" s="308">
        <f t="shared" si="11"/>
        <v>400</v>
      </c>
      <c r="K93" s="308"/>
      <c r="L93" s="308">
        <f t="shared" si="10"/>
        <v>400</v>
      </c>
    </row>
    <row r="94" spans="1:12" s="79" customFormat="1" ht="13.5" thickBot="1">
      <c r="A94" s="119" t="s">
        <v>258</v>
      </c>
      <c r="B94" s="75" t="s">
        <v>763</v>
      </c>
      <c r="C94" s="76"/>
      <c r="D94" s="77">
        <v>614</v>
      </c>
      <c r="E94" s="78" t="s">
        <v>78</v>
      </c>
      <c r="F94" s="310"/>
      <c r="G94" s="310"/>
      <c r="H94" s="310">
        <f t="shared" si="12"/>
        <v>0</v>
      </c>
      <c r="I94" s="310"/>
      <c r="J94" s="310">
        <f t="shared" si="11"/>
        <v>0</v>
      </c>
      <c r="K94" s="310"/>
      <c r="L94" s="310">
        <f t="shared" si="10"/>
        <v>0</v>
      </c>
    </row>
    <row r="95" spans="1:12" s="79" customFormat="1" ht="13.5" thickBot="1">
      <c r="A95" s="119" t="s">
        <v>260</v>
      </c>
      <c r="B95" s="75" t="s">
        <v>763</v>
      </c>
      <c r="C95" s="76"/>
      <c r="D95" s="77">
        <v>620</v>
      </c>
      <c r="E95" s="78" t="s">
        <v>80</v>
      </c>
      <c r="F95" s="310">
        <v>9000</v>
      </c>
      <c r="G95" s="310"/>
      <c r="H95" s="310">
        <f t="shared" si="12"/>
        <v>9000</v>
      </c>
      <c r="I95" s="310"/>
      <c r="J95" s="310">
        <f t="shared" si="11"/>
        <v>9000</v>
      </c>
      <c r="K95" s="310">
        <v>700</v>
      </c>
      <c r="L95" s="310">
        <f t="shared" si="10"/>
        <v>9700</v>
      </c>
    </row>
    <row r="96" spans="1:12" s="79" customFormat="1" ht="13.5" thickBot="1">
      <c r="A96" s="119" t="s">
        <v>261</v>
      </c>
      <c r="B96" s="75" t="s">
        <v>763</v>
      </c>
      <c r="C96" s="76"/>
      <c r="D96" s="100">
        <v>633004</v>
      </c>
      <c r="E96" s="78" t="s">
        <v>346</v>
      </c>
      <c r="F96" s="310"/>
      <c r="G96" s="310"/>
      <c r="H96" s="310">
        <f t="shared" si="12"/>
        <v>0</v>
      </c>
      <c r="I96" s="310"/>
      <c r="J96" s="310">
        <f t="shared" si="11"/>
        <v>0</v>
      </c>
      <c r="K96" s="310"/>
      <c r="L96" s="310">
        <f t="shared" si="10"/>
        <v>0</v>
      </c>
    </row>
    <row r="97" spans="1:12" s="79" customFormat="1" ht="13.5" thickBot="1">
      <c r="A97" s="119" t="s">
        <v>263</v>
      </c>
      <c r="B97" s="75" t="s">
        <v>763</v>
      </c>
      <c r="C97" s="76"/>
      <c r="D97" s="100">
        <v>633006</v>
      </c>
      <c r="E97" s="78" t="s">
        <v>88</v>
      </c>
      <c r="F97" s="310">
        <v>1500</v>
      </c>
      <c r="G97" s="310"/>
      <c r="H97" s="310">
        <f t="shared" si="12"/>
        <v>1500</v>
      </c>
      <c r="I97" s="310"/>
      <c r="J97" s="310">
        <f t="shared" si="11"/>
        <v>1500</v>
      </c>
      <c r="K97" s="310">
        <v>400</v>
      </c>
      <c r="L97" s="310">
        <f t="shared" si="10"/>
        <v>1900</v>
      </c>
    </row>
    <row r="98" spans="1:12" s="79" customFormat="1" ht="13.5" thickBot="1">
      <c r="A98" s="119" t="s">
        <v>265</v>
      </c>
      <c r="B98" s="75" t="s">
        <v>763</v>
      </c>
      <c r="C98" s="76"/>
      <c r="D98" s="100">
        <v>633010</v>
      </c>
      <c r="E98" s="78" t="s">
        <v>327</v>
      </c>
      <c r="F98" s="310">
        <v>100</v>
      </c>
      <c r="G98" s="310"/>
      <c r="H98" s="310">
        <f t="shared" si="12"/>
        <v>100</v>
      </c>
      <c r="I98" s="310"/>
      <c r="J98" s="310">
        <f t="shared" si="11"/>
        <v>100</v>
      </c>
      <c r="K98" s="310">
        <v>-100</v>
      </c>
      <c r="L98" s="310">
        <f t="shared" si="10"/>
        <v>0</v>
      </c>
    </row>
    <row r="99" spans="1:12" s="79" customFormat="1" ht="15.75" thickBot="1">
      <c r="A99" s="119" t="s">
        <v>266</v>
      </c>
      <c r="B99" s="75" t="s">
        <v>763</v>
      </c>
      <c r="C99" s="76"/>
      <c r="D99" s="100">
        <v>635004</v>
      </c>
      <c r="E99" s="78" t="s">
        <v>337</v>
      </c>
      <c r="F99" s="309">
        <v>1500</v>
      </c>
      <c r="G99" s="309"/>
      <c r="H99" s="309">
        <f t="shared" si="12"/>
        <v>1500</v>
      </c>
      <c r="I99" s="309"/>
      <c r="J99" s="309">
        <f t="shared" si="11"/>
        <v>1500</v>
      </c>
      <c r="K99" s="309">
        <v>-800</v>
      </c>
      <c r="L99" s="309">
        <f t="shared" si="10"/>
        <v>700</v>
      </c>
    </row>
    <row r="100" spans="1:12" s="79" customFormat="1" ht="13.5" thickBot="1">
      <c r="A100" s="119" t="s">
        <v>268</v>
      </c>
      <c r="B100" s="75" t="s">
        <v>763</v>
      </c>
      <c r="C100" s="76"/>
      <c r="D100" s="100">
        <v>637001</v>
      </c>
      <c r="E100" s="78" t="s">
        <v>347</v>
      </c>
      <c r="F100" s="310">
        <v>100</v>
      </c>
      <c r="G100" s="310"/>
      <c r="H100" s="310">
        <f t="shared" si="12"/>
        <v>100</v>
      </c>
      <c r="I100" s="310"/>
      <c r="J100" s="310">
        <f t="shared" si="11"/>
        <v>100</v>
      </c>
      <c r="K100" s="310"/>
      <c r="L100" s="310">
        <f t="shared" si="10"/>
        <v>100</v>
      </c>
    </row>
    <row r="101" spans="1:12" s="79" customFormat="1" ht="13.5" thickBot="1">
      <c r="A101" s="119" t="s">
        <v>348</v>
      </c>
      <c r="B101" s="75" t="s">
        <v>763</v>
      </c>
      <c r="C101" s="76"/>
      <c r="D101" s="100">
        <v>637004</v>
      </c>
      <c r="E101" s="78" t="s">
        <v>162</v>
      </c>
      <c r="F101" s="310">
        <v>500</v>
      </c>
      <c r="G101" s="310"/>
      <c r="H101" s="310">
        <f t="shared" si="12"/>
        <v>500</v>
      </c>
      <c r="I101" s="310"/>
      <c r="J101" s="310">
        <f t="shared" si="11"/>
        <v>500</v>
      </c>
      <c r="K101" s="310"/>
      <c r="L101" s="310">
        <f t="shared" si="10"/>
        <v>500</v>
      </c>
    </row>
    <row r="102" spans="1:12" s="79" customFormat="1" ht="13.5" thickBot="1">
      <c r="A102" s="119" t="s">
        <v>269</v>
      </c>
      <c r="B102" s="75" t="s">
        <v>763</v>
      </c>
      <c r="C102" s="76"/>
      <c r="D102" s="100">
        <v>637014</v>
      </c>
      <c r="E102" s="78" t="s">
        <v>86</v>
      </c>
      <c r="F102" s="310">
        <v>1500</v>
      </c>
      <c r="G102" s="310">
        <v>600</v>
      </c>
      <c r="H102" s="310">
        <f t="shared" si="12"/>
        <v>2100</v>
      </c>
      <c r="I102" s="310"/>
      <c r="J102" s="310">
        <f t="shared" si="11"/>
        <v>2100</v>
      </c>
      <c r="K102" s="310"/>
      <c r="L102" s="310">
        <f t="shared" si="10"/>
        <v>2100</v>
      </c>
    </row>
    <row r="103" spans="1:12" s="79" customFormat="1" ht="13.5" thickBot="1">
      <c r="A103" s="119" t="s">
        <v>270</v>
      </c>
      <c r="B103" s="75" t="s">
        <v>763</v>
      </c>
      <c r="C103" s="76"/>
      <c r="D103" s="100">
        <v>637016</v>
      </c>
      <c r="E103" s="78" t="s">
        <v>82</v>
      </c>
      <c r="F103" s="310">
        <v>350</v>
      </c>
      <c r="G103" s="310"/>
      <c r="H103" s="310">
        <f t="shared" si="12"/>
        <v>350</v>
      </c>
      <c r="I103" s="310"/>
      <c r="J103" s="310">
        <f t="shared" si="11"/>
        <v>350</v>
      </c>
      <c r="K103" s="310"/>
      <c r="L103" s="310">
        <f t="shared" si="10"/>
        <v>350</v>
      </c>
    </row>
    <row r="104" spans="1:12" s="79" customFormat="1" ht="12.75" customHeight="1" thickBot="1">
      <c r="A104" s="119" t="s">
        <v>349</v>
      </c>
      <c r="B104" s="75" t="s">
        <v>763</v>
      </c>
      <c r="C104" s="76"/>
      <c r="D104" s="100">
        <v>642015</v>
      </c>
      <c r="E104" s="78" t="s">
        <v>84</v>
      </c>
      <c r="F104" s="310">
        <v>200</v>
      </c>
      <c r="G104" s="310"/>
      <c r="H104" s="310">
        <f t="shared" si="12"/>
        <v>200</v>
      </c>
      <c r="I104" s="310"/>
      <c r="J104" s="310">
        <f t="shared" si="11"/>
        <v>200</v>
      </c>
      <c r="K104" s="310">
        <v>-200</v>
      </c>
      <c r="L104" s="310">
        <f t="shared" si="10"/>
        <v>0</v>
      </c>
    </row>
    <row r="105" spans="1:12" s="79" customFormat="1" ht="13.5" thickBot="1">
      <c r="A105" s="119" t="s">
        <v>350</v>
      </c>
      <c r="B105" s="75" t="s">
        <v>763</v>
      </c>
      <c r="C105" s="76"/>
      <c r="D105" s="100">
        <v>635001</v>
      </c>
      <c r="E105" s="78" t="s">
        <v>351</v>
      </c>
      <c r="F105" s="310"/>
      <c r="G105" s="310"/>
      <c r="H105" s="310">
        <f t="shared" si="12"/>
        <v>0</v>
      </c>
      <c r="I105" s="310"/>
      <c r="J105" s="310">
        <f t="shared" si="11"/>
        <v>0</v>
      </c>
      <c r="K105" s="310"/>
      <c r="L105" s="310">
        <f t="shared" si="10"/>
        <v>0</v>
      </c>
    </row>
    <row r="106" spans="1:12" ht="13.5" thickBot="1">
      <c r="A106" s="119" t="s">
        <v>352</v>
      </c>
      <c r="B106" s="66"/>
      <c r="C106" s="120" t="s">
        <v>93</v>
      </c>
      <c r="D106" s="485" t="s">
        <v>353</v>
      </c>
      <c r="E106" s="485"/>
      <c r="F106" s="304">
        <f aca="true" t="shared" si="15" ref="F106:L106">SUM(F107:F109)</f>
        <v>152000</v>
      </c>
      <c r="G106" s="304">
        <f t="shared" si="15"/>
        <v>1000</v>
      </c>
      <c r="H106" s="304">
        <f t="shared" si="15"/>
        <v>153000</v>
      </c>
      <c r="I106" s="304">
        <f t="shared" si="15"/>
        <v>0</v>
      </c>
      <c r="J106" s="304">
        <f t="shared" si="15"/>
        <v>153000</v>
      </c>
      <c r="K106" s="304">
        <f t="shared" si="15"/>
        <v>0</v>
      </c>
      <c r="L106" s="304">
        <f t="shared" si="15"/>
        <v>153000</v>
      </c>
    </row>
    <row r="107" spans="1:12" ht="13.5" thickBot="1">
      <c r="A107" s="119" t="s">
        <v>271</v>
      </c>
      <c r="B107" s="66" t="s">
        <v>763</v>
      </c>
      <c r="C107" s="70"/>
      <c r="D107" s="70"/>
      <c r="E107" s="127" t="s">
        <v>354</v>
      </c>
      <c r="F107" s="313">
        <v>145000</v>
      </c>
      <c r="G107" s="313"/>
      <c r="H107" s="313">
        <f t="shared" si="12"/>
        <v>145000</v>
      </c>
      <c r="I107" s="313"/>
      <c r="J107" s="313">
        <f t="shared" si="11"/>
        <v>145000</v>
      </c>
      <c r="K107" s="313"/>
      <c r="L107" s="313">
        <f>J107+K107</f>
        <v>145000</v>
      </c>
    </row>
    <row r="108" spans="1:12" ht="13.5" thickBot="1">
      <c r="A108" s="119" t="s">
        <v>273</v>
      </c>
      <c r="B108" s="66" t="s">
        <v>762</v>
      </c>
      <c r="C108" s="70"/>
      <c r="D108" s="72"/>
      <c r="E108" s="127" t="s">
        <v>913</v>
      </c>
      <c r="F108" s="313"/>
      <c r="G108" s="313"/>
      <c r="H108" s="313"/>
      <c r="I108" s="313"/>
      <c r="J108" s="313"/>
      <c r="K108" s="313">
        <v>1404</v>
      </c>
      <c r="L108" s="313">
        <f>J108+K108</f>
        <v>1404</v>
      </c>
    </row>
    <row r="109" spans="1:12" ht="13.5" thickBot="1">
      <c r="A109" s="119" t="s">
        <v>275</v>
      </c>
      <c r="B109" s="66" t="s">
        <v>763</v>
      </c>
      <c r="C109" s="70"/>
      <c r="D109" s="72"/>
      <c r="E109" s="127" t="s">
        <v>759</v>
      </c>
      <c r="F109" s="313">
        <v>7000</v>
      </c>
      <c r="G109" s="313">
        <v>1000</v>
      </c>
      <c r="H109" s="313">
        <f t="shared" si="12"/>
        <v>8000</v>
      </c>
      <c r="I109" s="313"/>
      <c r="J109" s="313">
        <f t="shared" si="11"/>
        <v>8000</v>
      </c>
      <c r="K109" s="313">
        <v>-1404</v>
      </c>
      <c r="L109" s="313">
        <f>J109+K109</f>
        <v>6596</v>
      </c>
    </row>
    <row r="110" spans="1:12" ht="13.5" thickBot="1">
      <c r="A110" s="119" t="s">
        <v>276</v>
      </c>
      <c r="B110" s="66"/>
      <c r="C110" s="120" t="s">
        <v>93</v>
      </c>
      <c r="D110" s="485" t="s">
        <v>355</v>
      </c>
      <c r="E110" s="485"/>
      <c r="F110" s="304">
        <f aca="true" t="shared" si="16" ref="F110:L110">SUM(F111:F113)</f>
        <v>68000</v>
      </c>
      <c r="G110" s="304">
        <f t="shared" si="16"/>
        <v>0</v>
      </c>
      <c r="H110" s="304">
        <f t="shared" si="16"/>
        <v>68000</v>
      </c>
      <c r="I110" s="304">
        <f t="shared" si="16"/>
        <v>0</v>
      </c>
      <c r="J110" s="304">
        <f t="shared" si="16"/>
        <v>68000</v>
      </c>
      <c r="K110" s="304">
        <f t="shared" si="16"/>
        <v>0</v>
      </c>
      <c r="L110" s="304">
        <f t="shared" si="16"/>
        <v>68000</v>
      </c>
    </row>
    <row r="111" spans="1:12" ht="13.5" thickBot="1">
      <c r="A111" s="119" t="s">
        <v>277</v>
      </c>
      <c r="B111" s="66" t="s">
        <v>763</v>
      </c>
      <c r="C111" s="70"/>
      <c r="D111" s="70"/>
      <c r="E111" s="127" t="s">
        <v>356</v>
      </c>
      <c r="F111" s="313">
        <v>63000</v>
      </c>
      <c r="G111" s="313"/>
      <c r="H111" s="313">
        <f t="shared" si="12"/>
        <v>63000</v>
      </c>
      <c r="I111" s="313"/>
      <c r="J111" s="313">
        <f t="shared" si="11"/>
        <v>63000</v>
      </c>
      <c r="K111" s="313"/>
      <c r="L111" s="313">
        <f>J111+K111</f>
        <v>63000</v>
      </c>
    </row>
    <row r="112" spans="1:12" ht="13.5" thickBot="1">
      <c r="A112" s="119" t="s">
        <v>279</v>
      </c>
      <c r="B112" s="66" t="s">
        <v>762</v>
      </c>
      <c r="C112" s="70"/>
      <c r="D112" s="72"/>
      <c r="E112" s="127" t="s">
        <v>913</v>
      </c>
      <c r="F112" s="313"/>
      <c r="G112" s="313"/>
      <c r="H112" s="313"/>
      <c r="I112" s="313"/>
      <c r="J112" s="313"/>
      <c r="K112" s="313">
        <v>2232</v>
      </c>
      <c r="L112" s="313">
        <f>J112+K112</f>
        <v>2232</v>
      </c>
    </row>
    <row r="113" spans="1:12" ht="13.5" thickBot="1">
      <c r="A113" s="119" t="s">
        <v>280</v>
      </c>
      <c r="B113" s="66" t="s">
        <v>763</v>
      </c>
      <c r="C113" s="70"/>
      <c r="D113" s="72"/>
      <c r="E113" s="127" t="s">
        <v>759</v>
      </c>
      <c r="F113" s="313">
        <v>5000</v>
      </c>
      <c r="G113" s="313"/>
      <c r="H113" s="313">
        <f t="shared" si="12"/>
        <v>5000</v>
      </c>
      <c r="I113" s="313"/>
      <c r="J113" s="313">
        <f t="shared" si="11"/>
        <v>5000</v>
      </c>
      <c r="K113" s="313">
        <v>-2232</v>
      </c>
      <c r="L113" s="313">
        <f>J113+K113</f>
        <v>2768</v>
      </c>
    </row>
    <row r="114" spans="1:12" ht="13.5" thickBot="1">
      <c r="A114" s="119" t="s">
        <v>282</v>
      </c>
      <c r="B114" s="75"/>
      <c r="C114" s="120" t="s">
        <v>801</v>
      </c>
      <c r="D114" s="485" t="s">
        <v>357</v>
      </c>
      <c r="E114" s="485"/>
      <c r="F114" s="304">
        <f aca="true" t="shared" si="17" ref="F114:L114">SUM(F115)</f>
        <v>13900</v>
      </c>
      <c r="G114" s="304">
        <f t="shared" si="17"/>
        <v>0</v>
      </c>
      <c r="H114" s="304">
        <f t="shared" si="17"/>
        <v>13900</v>
      </c>
      <c r="I114" s="304">
        <f t="shared" si="17"/>
        <v>0</v>
      </c>
      <c r="J114" s="304">
        <f t="shared" si="17"/>
        <v>13900</v>
      </c>
      <c r="K114" s="304">
        <f t="shared" si="17"/>
        <v>0</v>
      </c>
      <c r="L114" s="304">
        <f t="shared" si="17"/>
        <v>13900</v>
      </c>
    </row>
    <row r="115" spans="1:12" ht="13.5" thickBot="1">
      <c r="A115" s="119" t="s">
        <v>283</v>
      </c>
      <c r="B115" s="66"/>
      <c r="C115" s="70"/>
      <c r="D115" s="477" t="s">
        <v>358</v>
      </c>
      <c r="E115" s="477"/>
      <c r="F115" s="305">
        <f aca="true" t="shared" si="18" ref="F115:L115">SUM(F116:F125)</f>
        <v>13900</v>
      </c>
      <c r="G115" s="305">
        <f t="shared" si="18"/>
        <v>0</v>
      </c>
      <c r="H115" s="305">
        <f t="shared" si="18"/>
        <v>13900</v>
      </c>
      <c r="I115" s="305">
        <f t="shared" si="18"/>
        <v>0</v>
      </c>
      <c r="J115" s="305">
        <f t="shared" si="18"/>
        <v>13900</v>
      </c>
      <c r="K115" s="305">
        <f t="shared" si="18"/>
        <v>0</v>
      </c>
      <c r="L115" s="305">
        <f t="shared" si="18"/>
        <v>13900</v>
      </c>
    </row>
    <row r="116" spans="1:12" ht="13.5" thickBot="1">
      <c r="A116" s="119" t="s">
        <v>359</v>
      </c>
      <c r="B116" s="66" t="s">
        <v>762</v>
      </c>
      <c r="C116" s="70"/>
      <c r="D116" s="71">
        <v>611</v>
      </c>
      <c r="E116" s="72" t="s">
        <v>74</v>
      </c>
      <c r="F116" s="310">
        <v>8800</v>
      </c>
      <c r="G116" s="310"/>
      <c r="H116" s="310">
        <f t="shared" si="12"/>
        <v>8800</v>
      </c>
      <c r="I116" s="310">
        <v>-200</v>
      </c>
      <c r="J116" s="310">
        <f t="shared" si="11"/>
        <v>8600</v>
      </c>
      <c r="K116" s="310"/>
      <c r="L116" s="310">
        <f aca="true" t="shared" si="19" ref="L116:L149">J116+K116</f>
        <v>8600</v>
      </c>
    </row>
    <row r="117" spans="1:12" ht="13.5" thickBot="1">
      <c r="A117" s="119" t="s">
        <v>360</v>
      </c>
      <c r="B117" s="66" t="s">
        <v>762</v>
      </c>
      <c r="C117" s="70"/>
      <c r="D117" s="94">
        <v>612001</v>
      </c>
      <c r="E117" s="72" t="s">
        <v>76</v>
      </c>
      <c r="F117" s="310">
        <v>1100</v>
      </c>
      <c r="G117" s="310"/>
      <c r="H117" s="310">
        <f t="shared" si="12"/>
        <v>1100</v>
      </c>
      <c r="I117" s="310">
        <v>-300</v>
      </c>
      <c r="J117" s="310">
        <f t="shared" si="11"/>
        <v>800</v>
      </c>
      <c r="K117" s="310"/>
      <c r="L117" s="310">
        <f t="shared" si="19"/>
        <v>800</v>
      </c>
    </row>
    <row r="118" spans="1:12" ht="13.5" thickBot="1">
      <c r="A118" s="119" t="s">
        <v>361</v>
      </c>
      <c r="B118" s="66" t="s">
        <v>762</v>
      </c>
      <c r="C118" s="70"/>
      <c r="D118" s="71">
        <v>614</v>
      </c>
      <c r="E118" s="72" t="s">
        <v>78</v>
      </c>
      <c r="F118" s="310">
        <v>0</v>
      </c>
      <c r="G118" s="310"/>
      <c r="H118" s="310">
        <f t="shared" si="12"/>
        <v>0</v>
      </c>
      <c r="I118" s="310"/>
      <c r="J118" s="310">
        <f t="shared" si="11"/>
        <v>0</v>
      </c>
      <c r="K118" s="310"/>
      <c r="L118" s="310">
        <f t="shared" si="19"/>
        <v>0</v>
      </c>
    </row>
    <row r="119" spans="1:12" ht="13.5" thickBot="1">
      <c r="A119" s="119" t="s">
        <v>362</v>
      </c>
      <c r="B119" s="66" t="s">
        <v>762</v>
      </c>
      <c r="C119" s="70"/>
      <c r="D119" s="71">
        <v>620</v>
      </c>
      <c r="E119" s="72" t="s">
        <v>80</v>
      </c>
      <c r="F119" s="310">
        <v>3200</v>
      </c>
      <c r="G119" s="310"/>
      <c r="H119" s="310">
        <f t="shared" si="12"/>
        <v>3200</v>
      </c>
      <c r="I119" s="310">
        <v>50</v>
      </c>
      <c r="J119" s="310">
        <f t="shared" si="11"/>
        <v>3250</v>
      </c>
      <c r="K119" s="310"/>
      <c r="L119" s="310">
        <f t="shared" si="19"/>
        <v>3250</v>
      </c>
    </row>
    <row r="120" spans="1:12" ht="13.5" thickBot="1">
      <c r="A120" s="119" t="s">
        <v>363</v>
      </c>
      <c r="B120" s="66" t="s">
        <v>762</v>
      </c>
      <c r="C120" s="70"/>
      <c r="D120" s="94">
        <v>637016</v>
      </c>
      <c r="E120" s="72" t="s">
        <v>82</v>
      </c>
      <c r="F120" s="314">
        <v>300</v>
      </c>
      <c r="G120" s="314"/>
      <c r="H120" s="314">
        <f t="shared" si="12"/>
        <v>300</v>
      </c>
      <c r="I120" s="314">
        <v>-100</v>
      </c>
      <c r="J120" s="314">
        <f t="shared" si="11"/>
        <v>200</v>
      </c>
      <c r="K120" s="314"/>
      <c r="L120" s="314">
        <f t="shared" si="19"/>
        <v>200</v>
      </c>
    </row>
    <row r="121" spans="1:12" ht="13.5" thickBot="1">
      <c r="A121" s="119" t="s">
        <v>364</v>
      </c>
      <c r="B121" s="66" t="s">
        <v>762</v>
      </c>
      <c r="C121" s="70"/>
      <c r="D121" s="94">
        <v>642015</v>
      </c>
      <c r="E121" s="72" t="s">
        <v>84</v>
      </c>
      <c r="F121" s="308">
        <v>0</v>
      </c>
      <c r="G121" s="308"/>
      <c r="H121" s="308">
        <v>0</v>
      </c>
      <c r="I121" s="308">
        <v>500</v>
      </c>
      <c r="J121" s="308">
        <f t="shared" si="11"/>
        <v>500</v>
      </c>
      <c r="K121" s="308"/>
      <c r="L121" s="308">
        <f t="shared" si="19"/>
        <v>500</v>
      </c>
    </row>
    <row r="122" spans="1:12" ht="13.5" thickBot="1">
      <c r="A122" s="119" t="s">
        <v>366</v>
      </c>
      <c r="B122" s="66" t="s">
        <v>762</v>
      </c>
      <c r="C122" s="70"/>
      <c r="D122" s="94">
        <v>637014</v>
      </c>
      <c r="E122" s="72" t="s">
        <v>86</v>
      </c>
      <c r="F122" s="308">
        <v>400</v>
      </c>
      <c r="G122" s="308"/>
      <c r="H122" s="308">
        <f t="shared" si="12"/>
        <v>400</v>
      </c>
      <c r="I122" s="308"/>
      <c r="J122" s="308">
        <f t="shared" si="11"/>
        <v>400</v>
      </c>
      <c r="K122" s="308"/>
      <c r="L122" s="308">
        <f t="shared" si="19"/>
        <v>400</v>
      </c>
    </row>
    <row r="123" spans="1:12" ht="13.5" thickBot="1">
      <c r="A123" s="119" t="s">
        <v>367</v>
      </c>
      <c r="B123" s="66" t="s">
        <v>762</v>
      </c>
      <c r="C123" s="70"/>
      <c r="D123" s="94">
        <v>633009</v>
      </c>
      <c r="E123" s="72" t="s">
        <v>325</v>
      </c>
      <c r="F123" s="308">
        <v>100</v>
      </c>
      <c r="G123" s="308"/>
      <c r="H123" s="308">
        <f t="shared" si="12"/>
        <v>100</v>
      </c>
      <c r="I123" s="308"/>
      <c r="J123" s="308">
        <f t="shared" si="11"/>
        <v>100</v>
      </c>
      <c r="K123" s="308"/>
      <c r="L123" s="308">
        <f t="shared" si="19"/>
        <v>100</v>
      </c>
    </row>
    <row r="124" spans="1:12" ht="13.5" thickBot="1">
      <c r="A124" s="119" t="s">
        <v>370</v>
      </c>
      <c r="B124" s="66" t="s">
        <v>762</v>
      </c>
      <c r="C124" s="70"/>
      <c r="D124" s="94">
        <v>637001</v>
      </c>
      <c r="E124" s="72" t="s">
        <v>365</v>
      </c>
      <c r="F124" s="308">
        <v>0</v>
      </c>
      <c r="G124" s="308"/>
      <c r="H124" s="308">
        <f t="shared" si="12"/>
        <v>0</v>
      </c>
      <c r="I124" s="308"/>
      <c r="J124" s="308">
        <f t="shared" si="11"/>
        <v>0</v>
      </c>
      <c r="K124" s="308"/>
      <c r="L124" s="308">
        <f t="shared" si="19"/>
        <v>0</v>
      </c>
    </row>
    <row r="125" spans="1:12" ht="13.5" thickBot="1">
      <c r="A125" s="119" t="s">
        <v>372</v>
      </c>
      <c r="B125" s="96" t="s">
        <v>762</v>
      </c>
      <c r="C125" s="97"/>
      <c r="D125" s="98">
        <v>632003</v>
      </c>
      <c r="E125" s="106" t="s">
        <v>145</v>
      </c>
      <c r="F125" s="315">
        <v>0</v>
      </c>
      <c r="G125" s="315"/>
      <c r="H125" s="315">
        <f t="shared" si="12"/>
        <v>0</v>
      </c>
      <c r="I125" s="315">
        <v>50</v>
      </c>
      <c r="J125" s="315">
        <f t="shared" si="11"/>
        <v>50</v>
      </c>
      <c r="K125" s="315"/>
      <c r="L125" s="315">
        <f t="shared" si="19"/>
        <v>50</v>
      </c>
    </row>
    <row r="126" spans="1:12" ht="13.5" thickBot="1">
      <c r="A126" s="119" t="s">
        <v>374</v>
      </c>
      <c r="B126" s="122"/>
      <c r="C126" s="123" t="s">
        <v>368</v>
      </c>
      <c r="D126" s="487" t="s">
        <v>369</v>
      </c>
      <c r="E126" s="487"/>
      <c r="F126" s="316">
        <f>F138+F150</f>
        <v>1477000</v>
      </c>
      <c r="G126" s="316">
        <f aca="true" t="shared" si="20" ref="G126:L126">G138+G150</f>
        <v>26035</v>
      </c>
      <c r="H126" s="316">
        <f t="shared" si="20"/>
        <v>1503035</v>
      </c>
      <c r="I126" s="316">
        <f t="shared" si="20"/>
        <v>0</v>
      </c>
      <c r="J126" s="316">
        <f t="shared" si="20"/>
        <v>1503035</v>
      </c>
      <c r="K126" s="316">
        <f t="shared" si="20"/>
        <v>-13920.900000000001</v>
      </c>
      <c r="L126" s="316">
        <f t="shared" si="20"/>
        <v>1489114.1</v>
      </c>
    </row>
    <row r="127" spans="1:12" ht="13.5" thickBot="1">
      <c r="A127" s="119" t="s">
        <v>376</v>
      </c>
      <c r="B127" s="124" t="s">
        <v>762</v>
      </c>
      <c r="C127" s="125"/>
      <c r="D127" s="125"/>
      <c r="E127" s="126" t="s">
        <v>371</v>
      </c>
      <c r="F127" s="317">
        <v>724000</v>
      </c>
      <c r="G127" s="317">
        <v>30702</v>
      </c>
      <c r="H127" s="317">
        <f t="shared" si="12"/>
        <v>754702</v>
      </c>
      <c r="I127" s="317"/>
      <c r="J127" s="317">
        <f t="shared" si="11"/>
        <v>754702</v>
      </c>
      <c r="K127" s="317">
        <v>-21974</v>
      </c>
      <c r="L127" s="317">
        <f t="shared" si="19"/>
        <v>732728</v>
      </c>
    </row>
    <row r="128" spans="1:12" ht="13.5" thickBot="1">
      <c r="A128" s="119" t="s">
        <v>378</v>
      </c>
      <c r="B128" s="66" t="s">
        <v>762</v>
      </c>
      <c r="C128" s="70"/>
      <c r="D128" s="70"/>
      <c r="E128" s="127" t="s">
        <v>375</v>
      </c>
      <c r="F128" s="313">
        <v>15000</v>
      </c>
      <c r="G128" s="313"/>
      <c r="H128" s="313">
        <f t="shared" si="12"/>
        <v>15000</v>
      </c>
      <c r="I128" s="313"/>
      <c r="J128" s="313">
        <f t="shared" si="11"/>
        <v>15000</v>
      </c>
      <c r="K128" s="313">
        <v>-2350.7</v>
      </c>
      <c r="L128" s="313">
        <f t="shared" si="19"/>
        <v>12649.3</v>
      </c>
    </row>
    <row r="129" spans="1:12" ht="13.5" thickBot="1">
      <c r="A129" s="119" t="s">
        <v>379</v>
      </c>
      <c r="B129" s="66" t="s">
        <v>762</v>
      </c>
      <c r="C129" s="70"/>
      <c r="D129" s="70"/>
      <c r="E129" s="127" t="s">
        <v>380</v>
      </c>
      <c r="F129" s="313">
        <v>10000</v>
      </c>
      <c r="G129" s="313"/>
      <c r="H129" s="313">
        <f t="shared" si="12"/>
        <v>10000</v>
      </c>
      <c r="I129" s="313"/>
      <c r="J129" s="313">
        <f t="shared" si="11"/>
        <v>10000</v>
      </c>
      <c r="K129" s="313">
        <v>2144</v>
      </c>
      <c r="L129" s="313">
        <f t="shared" si="19"/>
        <v>12144</v>
      </c>
    </row>
    <row r="130" spans="1:12" ht="13.5" thickBot="1">
      <c r="A130" s="119" t="s">
        <v>381</v>
      </c>
      <c r="B130" s="66" t="s">
        <v>762</v>
      </c>
      <c r="C130" s="70"/>
      <c r="D130" s="70"/>
      <c r="E130" s="127" t="s">
        <v>395</v>
      </c>
      <c r="F130" s="313">
        <v>4000</v>
      </c>
      <c r="G130" s="313"/>
      <c r="H130" s="313">
        <f t="shared" si="12"/>
        <v>4000</v>
      </c>
      <c r="I130" s="313"/>
      <c r="J130" s="313">
        <f t="shared" si="11"/>
        <v>4000</v>
      </c>
      <c r="K130" s="313">
        <v>159</v>
      </c>
      <c r="L130" s="313">
        <f t="shared" si="19"/>
        <v>4159</v>
      </c>
    </row>
    <row r="131" spans="1:12" ht="13.5" thickBot="1">
      <c r="A131" s="119" t="s">
        <v>383</v>
      </c>
      <c r="B131" s="66" t="s">
        <v>762</v>
      </c>
      <c r="C131" s="70"/>
      <c r="D131" s="70"/>
      <c r="E131" s="127" t="s">
        <v>760</v>
      </c>
      <c r="F131" s="313">
        <v>7200</v>
      </c>
      <c r="G131" s="313"/>
      <c r="H131" s="313">
        <f t="shared" si="12"/>
        <v>7200</v>
      </c>
      <c r="I131" s="313"/>
      <c r="J131" s="313">
        <f t="shared" si="11"/>
        <v>7200</v>
      </c>
      <c r="K131" s="313"/>
      <c r="L131" s="313">
        <f t="shared" si="19"/>
        <v>7200</v>
      </c>
    </row>
    <row r="132" spans="1:12" ht="13.5" thickBot="1">
      <c r="A132" s="119" t="s">
        <v>384</v>
      </c>
      <c r="B132" s="124" t="s">
        <v>762</v>
      </c>
      <c r="C132" s="125"/>
      <c r="D132" s="125"/>
      <c r="E132" s="126" t="s">
        <v>761</v>
      </c>
      <c r="F132" s="317">
        <v>10800</v>
      </c>
      <c r="G132" s="317"/>
      <c r="H132" s="317">
        <f t="shared" si="12"/>
        <v>10800</v>
      </c>
      <c r="I132" s="317"/>
      <c r="J132" s="317">
        <f t="shared" si="11"/>
        <v>10800</v>
      </c>
      <c r="K132" s="317"/>
      <c r="L132" s="317">
        <f t="shared" si="19"/>
        <v>10800</v>
      </c>
    </row>
    <row r="133" spans="1:12" ht="13.5" thickBot="1">
      <c r="A133" s="119" t="s">
        <v>385</v>
      </c>
      <c r="B133" s="124" t="s">
        <v>762</v>
      </c>
      <c r="C133" s="125"/>
      <c r="D133" s="125"/>
      <c r="E133" s="126" t="s">
        <v>944</v>
      </c>
      <c r="F133" s="317"/>
      <c r="G133" s="317"/>
      <c r="H133" s="317"/>
      <c r="I133" s="317"/>
      <c r="J133" s="317"/>
      <c r="K133" s="317">
        <v>5398</v>
      </c>
      <c r="L133" s="317">
        <f t="shared" si="19"/>
        <v>5398</v>
      </c>
    </row>
    <row r="134" spans="1:12" ht="13.5" thickBot="1">
      <c r="A134" s="119" t="s">
        <v>386</v>
      </c>
      <c r="B134" s="124" t="s">
        <v>762</v>
      </c>
      <c r="C134" s="125"/>
      <c r="D134" s="125"/>
      <c r="E134" s="126" t="s">
        <v>399</v>
      </c>
      <c r="F134" s="317"/>
      <c r="G134" s="317"/>
      <c r="H134" s="317"/>
      <c r="I134" s="317"/>
      <c r="J134" s="317"/>
      <c r="K134" s="317">
        <v>4255</v>
      </c>
      <c r="L134" s="317">
        <f t="shared" si="19"/>
        <v>4255</v>
      </c>
    </row>
    <row r="135" spans="1:12" ht="12.75" customHeight="1" thickBot="1">
      <c r="A135" s="119" t="s">
        <v>388</v>
      </c>
      <c r="B135" s="66" t="s">
        <v>763</v>
      </c>
      <c r="C135" s="70"/>
      <c r="D135" s="70"/>
      <c r="E135" s="127" t="s">
        <v>387</v>
      </c>
      <c r="F135" s="313">
        <v>47000</v>
      </c>
      <c r="G135" s="313"/>
      <c r="H135" s="313">
        <f t="shared" si="12"/>
        <v>47000</v>
      </c>
      <c r="I135" s="313"/>
      <c r="J135" s="313">
        <f t="shared" si="11"/>
        <v>47000</v>
      </c>
      <c r="K135" s="313"/>
      <c r="L135" s="313">
        <f t="shared" si="19"/>
        <v>47000</v>
      </c>
    </row>
    <row r="136" spans="1:12" ht="13.5" thickBot="1">
      <c r="A136" s="119" t="s">
        <v>390</v>
      </c>
      <c r="B136" s="66" t="s">
        <v>763</v>
      </c>
      <c r="C136" s="70"/>
      <c r="D136" s="70"/>
      <c r="E136" s="127" t="s">
        <v>391</v>
      </c>
      <c r="F136" s="313">
        <v>56000</v>
      </c>
      <c r="G136" s="313"/>
      <c r="H136" s="313">
        <f t="shared" si="12"/>
        <v>56000</v>
      </c>
      <c r="I136" s="313"/>
      <c r="J136" s="313">
        <f t="shared" si="11"/>
        <v>56000</v>
      </c>
      <c r="K136" s="313"/>
      <c r="L136" s="313">
        <f t="shared" si="19"/>
        <v>56000</v>
      </c>
    </row>
    <row r="137" spans="1:12" ht="13.5" thickBot="1">
      <c r="A137" s="119" t="s">
        <v>392</v>
      </c>
      <c r="B137" s="124" t="s">
        <v>763</v>
      </c>
      <c r="C137" s="125"/>
      <c r="D137" s="125"/>
      <c r="E137" s="126" t="s">
        <v>759</v>
      </c>
      <c r="F137" s="317">
        <v>35000</v>
      </c>
      <c r="G137" s="317">
        <v>2000</v>
      </c>
      <c r="H137" s="317">
        <f t="shared" si="12"/>
        <v>37000</v>
      </c>
      <c r="I137" s="317"/>
      <c r="J137" s="317">
        <f t="shared" si="11"/>
        <v>37000</v>
      </c>
      <c r="K137" s="317"/>
      <c r="L137" s="317">
        <f t="shared" si="19"/>
        <v>37000</v>
      </c>
    </row>
    <row r="138" spans="1:12" ht="13.5" thickBot="1">
      <c r="A138" s="119" t="s">
        <v>394</v>
      </c>
      <c r="B138" s="203"/>
      <c r="C138" s="204"/>
      <c r="D138" s="204"/>
      <c r="E138" s="205"/>
      <c r="F138" s="318">
        <f>SUM(F127:F137)</f>
        <v>909000</v>
      </c>
      <c r="G138" s="318">
        <f aca="true" t="shared" si="21" ref="G138:L138">SUM(G127:G137)</f>
        <v>32702</v>
      </c>
      <c r="H138" s="318">
        <f t="shared" si="21"/>
        <v>941702</v>
      </c>
      <c r="I138" s="318">
        <f t="shared" si="21"/>
        <v>0</v>
      </c>
      <c r="J138" s="318">
        <f t="shared" si="21"/>
        <v>941702</v>
      </c>
      <c r="K138" s="318">
        <f t="shared" si="21"/>
        <v>-12368.7</v>
      </c>
      <c r="L138" s="318">
        <f t="shared" si="21"/>
        <v>929333.3</v>
      </c>
    </row>
    <row r="139" spans="1:12" ht="13.5" thickBot="1">
      <c r="A139" s="119" t="s">
        <v>396</v>
      </c>
      <c r="B139" s="66" t="s">
        <v>762</v>
      </c>
      <c r="C139" s="70"/>
      <c r="D139" s="70"/>
      <c r="E139" s="127" t="s">
        <v>373</v>
      </c>
      <c r="F139" s="313">
        <v>433000</v>
      </c>
      <c r="G139" s="313">
        <v>-8667</v>
      </c>
      <c r="H139" s="313">
        <f t="shared" si="12"/>
        <v>424333</v>
      </c>
      <c r="I139" s="313"/>
      <c r="J139" s="313">
        <f t="shared" si="11"/>
        <v>424333</v>
      </c>
      <c r="K139" s="313">
        <v>-4320</v>
      </c>
      <c r="L139" s="313">
        <f t="shared" si="19"/>
        <v>420013</v>
      </c>
    </row>
    <row r="140" spans="1:12" ht="13.5" thickBot="1">
      <c r="A140" s="119" t="s">
        <v>398</v>
      </c>
      <c r="B140" s="66" t="s">
        <v>762</v>
      </c>
      <c r="C140" s="70"/>
      <c r="D140" s="70"/>
      <c r="E140" s="127" t="s">
        <v>377</v>
      </c>
      <c r="F140" s="313">
        <v>8000</v>
      </c>
      <c r="G140" s="313"/>
      <c r="H140" s="313">
        <f t="shared" si="12"/>
        <v>8000</v>
      </c>
      <c r="I140" s="313"/>
      <c r="J140" s="313">
        <f t="shared" si="11"/>
        <v>8000</v>
      </c>
      <c r="K140" s="313">
        <v>-3565.1</v>
      </c>
      <c r="L140" s="313">
        <f t="shared" si="19"/>
        <v>4434.9</v>
      </c>
    </row>
    <row r="141" spans="1:12" ht="13.5" thickBot="1">
      <c r="A141" s="119" t="s">
        <v>400</v>
      </c>
      <c r="B141" s="66" t="s">
        <v>762</v>
      </c>
      <c r="C141" s="70"/>
      <c r="D141" s="70"/>
      <c r="E141" s="127" t="s">
        <v>382</v>
      </c>
      <c r="F141" s="313">
        <v>3800</v>
      </c>
      <c r="G141" s="313"/>
      <c r="H141" s="313">
        <f t="shared" si="12"/>
        <v>3800</v>
      </c>
      <c r="I141" s="313"/>
      <c r="J141" s="313">
        <f t="shared" si="11"/>
        <v>3800</v>
      </c>
      <c r="K141" s="313">
        <v>2170</v>
      </c>
      <c r="L141" s="313">
        <f t="shared" si="19"/>
        <v>5970</v>
      </c>
    </row>
    <row r="142" spans="1:12" ht="13.5" thickBot="1">
      <c r="A142" s="119" t="s">
        <v>531</v>
      </c>
      <c r="B142" s="66" t="s">
        <v>762</v>
      </c>
      <c r="C142" s="70"/>
      <c r="D142" s="70"/>
      <c r="E142" s="127" t="s">
        <v>397</v>
      </c>
      <c r="F142" s="313">
        <v>3000</v>
      </c>
      <c r="G142" s="313"/>
      <c r="H142" s="313">
        <f t="shared" si="12"/>
        <v>3000</v>
      </c>
      <c r="I142" s="313"/>
      <c r="J142" s="313">
        <f t="shared" si="11"/>
        <v>3000</v>
      </c>
      <c r="K142" s="313">
        <v>145</v>
      </c>
      <c r="L142" s="313">
        <f t="shared" si="19"/>
        <v>3145</v>
      </c>
    </row>
    <row r="143" spans="1:12" ht="13.5" thickBot="1">
      <c r="A143" s="119" t="s">
        <v>532</v>
      </c>
      <c r="B143" s="66">
        <v>111</v>
      </c>
      <c r="C143" s="92"/>
      <c r="D143" s="92"/>
      <c r="E143" s="127" t="s">
        <v>760</v>
      </c>
      <c r="F143" s="313">
        <v>9000</v>
      </c>
      <c r="G143" s="313"/>
      <c r="H143" s="313">
        <f t="shared" si="12"/>
        <v>9000</v>
      </c>
      <c r="I143" s="313"/>
      <c r="J143" s="313">
        <f aca="true" t="shared" si="22" ref="J143:J149">H143+I143</f>
        <v>9000</v>
      </c>
      <c r="K143" s="313"/>
      <c r="L143" s="313">
        <f t="shared" si="19"/>
        <v>9000</v>
      </c>
    </row>
    <row r="144" spans="1:12" ht="13.5" thickBot="1">
      <c r="A144" s="119" t="s">
        <v>534</v>
      </c>
      <c r="B144" s="66" t="s">
        <v>762</v>
      </c>
      <c r="C144" s="70"/>
      <c r="D144" s="70"/>
      <c r="E144" s="126" t="s">
        <v>761</v>
      </c>
      <c r="F144" s="313">
        <v>7200</v>
      </c>
      <c r="G144" s="313"/>
      <c r="H144" s="313">
        <f t="shared" si="12"/>
        <v>7200</v>
      </c>
      <c r="I144" s="313"/>
      <c r="J144" s="313">
        <f t="shared" si="22"/>
        <v>7200</v>
      </c>
      <c r="K144" s="313"/>
      <c r="L144" s="313">
        <f t="shared" si="19"/>
        <v>7200</v>
      </c>
    </row>
    <row r="145" spans="1:12" ht="13.5" thickBot="1">
      <c r="A145" s="119" t="s">
        <v>536</v>
      </c>
      <c r="B145" s="66" t="s">
        <v>762</v>
      </c>
      <c r="C145" s="70"/>
      <c r="D145" s="70"/>
      <c r="E145" s="126" t="s">
        <v>944</v>
      </c>
      <c r="F145" s="313"/>
      <c r="G145" s="313"/>
      <c r="H145" s="313"/>
      <c r="I145" s="313"/>
      <c r="J145" s="313"/>
      <c r="K145" s="313">
        <v>3536</v>
      </c>
      <c r="L145" s="313">
        <f t="shared" si="19"/>
        <v>3536</v>
      </c>
    </row>
    <row r="146" spans="1:12" ht="13.5" thickBot="1">
      <c r="A146" s="119" t="s">
        <v>756</v>
      </c>
      <c r="B146" s="66" t="s">
        <v>762</v>
      </c>
      <c r="C146" s="70"/>
      <c r="D146" s="70"/>
      <c r="E146" s="126" t="s">
        <v>399</v>
      </c>
      <c r="F146" s="313"/>
      <c r="G146" s="313"/>
      <c r="H146" s="313"/>
      <c r="I146" s="313"/>
      <c r="J146" s="313"/>
      <c r="K146" s="313">
        <v>481.9</v>
      </c>
      <c r="L146" s="313">
        <f t="shared" si="19"/>
        <v>481.9</v>
      </c>
    </row>
    <row r="147" spans="1:12" ht="13.5" thickBot="1">
      <c r="A147" s="119" t="s">
        <v>868</v>
      </c>
      <c r="B147" s="66" t="s">
        <v>763</v>
      </c>
      <c r="C147" s="70"/>
      <c r="D147" s="70"/>
      <c r="E147" s="127" t="s">
        <v>389</v>
      </c>
      <c r="F147" s="313">
        <v>45000</v>
      </c>
      <c r="G147" s="313"/>
      <c r="H147" s="313">
        <f>F147+G147</f>
        <v>45000</v>
      </c>
      <c r="I147" s="313"/>
      <c r="J147" s="313">
        <f t="shared" si="22"/>
        <v>45000</v>
      </c>
      <c r="K147" s="313"/>
      <c r="L147" s="313">
        <f t="shared" si="19"/>
        <v>45000</v>
      </c>
    </row>
    <row r="148" spans="1:12" ht="13.5" thickBot="1">
      <c r="A148" s="119" t="s">
        <v>869</v>
      </c>
      <c r="B148" s="66" t="s">
        <v>763</v>
      </c>
      <c r="C148" s="70"/>
      <c r="D148" s="70"/>
      <c r="E148" s="127" t="s">
        <v>393</v>
      </c>
      <c r="F148" s="313">
        <v>45000</v>
      </c>
      <c r="G148" s="313"/>
      <c r="H148" s="313">
        <f>F148+G148</f>
        <v>45000</v>
      </c>
      <c r="I148" s="313"/>
      <c r="J148" s="313">
        <f t="shared" si="22"/>
        <v>45000</v>
      </c>
      <c r="K148" s="313"/>
      <c r="L148" s="313">
        <f t="shared" si="19"/>
        <v>45000</v>
      </c>
    </row>
    <row r="149" spans="1:12" ht="13.5" thickBot="1">
      <c r="A149" s="119" t="s">
        <v>870</v>
      </c>
      <c r="B149" s="80" t="s">
        <v>763</v>
      </c>
      <c r="C149" s="81"/>
      <c r="D149" s="81"/>
      <c r="E149" s="126" t="s">
        <v>759</v>
      </c>
      <c r="F149" s="319">
        <v>14000</v>
      </c>
      <c r="G149" s="319">
        <v>2000</v>
      </c>
      <c r="H149" s="319">
        <f>F149+G149</f>
        <v>16000</v>
      </c>
      <c r="I149" s="319"/>
      <c r="J149" s="319">
        <f t="shared" si="22"/>
        <v>16000</v>
      </c>
      <c r="K149" s="319"/>
      <c r="L149" s="319">
        <f t="shared" si="19"/>
        <v>16000</v>
      </c>
    </row>
    <row r="150" spans="1:12" ht="12.75">
      <c r="A150" s="119" t="s">
        <v>871</v>
      </c>
      <c r="B150" s="206"/>
      <c r="C150" s="207"/>
      <c r="D150" s="207"/>
      <c r="E150" s="208"/>
      <c r="F150" s="320">
        <f>SUM(F139:F149)</f>
        <v>568000</v>
      </c>
      <c r="G150" s="320">
        <f aca="true" t="shared" si="23" ref="G150:L150">SUM(G139:G149)</f>
        <v>-6667</v>
      </c>
      <c r="H150" s="320">
        <f t="shared" si="23"/>
        <v>561333</v>
      </c>
      <c r="I150" s="320">
        <f t="shared" si="23"/>
        <v>0</v>
      </c>
      <c r="J150" s="320">
        <f t="shared" si="23"/>
        <v>561333</v>
      </c>
      <c r="K150" s="320">
        <f t="shared" si="23"/>
        <v>-1552.2000000000003</v>
      </c>
      <c r="L150" s="320">
        <f t="shared" si="23"/>
        <v>559780.8</v>
      </c>
    </row>
    <row r="151" spans="1:11" ht="12.75">
      <c r="A151" s="92"/>
      <c r="B151" s="92"/>
      <c r="C151" s="92"/>
      <c r="D151" s="92"/>
      <c r="E151" s="92"/>
      <c r="K151" s="294"/>
    </row>
    <row r="152" spans="1:12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1:12" ht="20.25">
      <c r="A153" s="488" t="s">
        <v>401</v>
      </c>
      <c r="B153" s="488"/>
      <c r="C153" s="488"/>
      <c r="D153" s="488"/>
      <c r="E153" s="488"/>
      <c r="F153" s="488"/>
      <c r="G153" s="92"/>
      <c r="H153" s="92"/>
      <c r="I153" s="92"/>
      <c r="J153" s="92"/>
      <c r="K153" s="92"/>
      <c r="L153" s="92"/>
    </row>
    <row r="154" spans="1:12" ht="13.5" thickBot="1">
      <c r="A154" s="59"/>
      <c r="B154" s="59"/>
      <c r="C154" s="59"/>
      <c r="D154" s="59"/>
      <c r="E154" s="59"/>
      <c r="F154" s="295"/>
      <c r="G154" s="295"/>
      <c r="H154" s="295"/>
      <c r="I154" s="295"/>
      <c r="J154" s="295"/>
      <c r="K154" s="295"/>
      <c r="L154" s="295"/>
    </row>
    <row r="155" spans="1:12" ht="12.75" customHeight="1" thickBot="1">
      <c r="A155" s="457"/>
      <c r="B155" s="458" t="s">
        <v>64</v>
      </c>
      <c r="C155" s="458"/>
      <c r="D155" s="459" t="s">
        <v>65</v>
      </c>
      <c r="E155" s="459"/>
      <c r="F155" s="466" t="s">
        <v>786</v>
      </c>
      <c r="G155" s="467"/>
      <c r="H155" s="467"/>
      <c r="I155" s="467"/>
      <c r="J155" s="467"/>
      <c r="K155" s="467"/>
      <c r="L155" s="468"/>
    </row>
    <row r="156" spans="1:12" ht="13.5" thickBot="1">
      <c r="A156" s="457"/>
      <c r="B156" s="457"/>
      <c r="C156" s="458"/>
      <c r="D156" s="459"/>
      <c r="E156" s="459"/>
      <c r="F156" s="470" t="s">
        <v>286</v>
      </c>
      <c r="G156" s="471"/>
      <c r="H156" s="471"/>
      <c r="I156" s="471"/>
      <c r="J156" s="471"/>
      <c r="K156" s="471"/>
      <c r="L156" s="472"/>
    </row>
    <row r="157" spans="1:12" ht="12.75" customHeight="1" thickBot="1">
      <c r="A157" s="457"/>
      <c r="B157" s="457"/>
      <c r="C157" s="458"/>
      <c r="D157" s="459"/>
      <c r="E157" s="459"/>
      <c r="F157" s="469">
        <v>2015</v>
      </c>
      <c r="G157" s="483" t="s">
        <v>823</v>
      </c>
      <c r="H157" s="483" t="s">
        <v>834</v>
      </c>
      <c r="I157" s="483" t="s">
        <v>877</v>
      </c>
      <c r="J157" s="483" t="s">
        <v>900</v>
      </c>
      <c r="K157" s="483" t="s">
        <v>914</v>
      </c>
      <c r="L157" s="483" t="s">
        <v>924</v>
      </c>
    </row>
    <row r="158" spans="1:12" ht="13.5" thickBot="1">
      <c r="A158" s="457"/>
      <c r="B158" s="457"/>
      <c r="C158" s="458"/>
      <c r="D158" s="459"/>
      <c r="E158" s="459"/>
      <c r="F158" s="469"/>
      <c r="G158" s="484"/>
      <c r="H158" s="484"/>
      <c r="I158" s="484"/>
      <c r="J158" s="484"/>
      <c r="K158" s="484"/>
      <c r="L158" s="484"/>
    </row>
    <row r="159" spans="1:12" ht="13.5" thickBot="1">
      <c r="A159" s="61"/>
      <c r="B159" s="453" t="s">
        <v>319</v>
      </c>
      <c r="C159" s="453"/>
      <c r="D159" s="453"/>
      <c r="E159" s="453"/>
      <c r="F159" s="62">
        <f>F160</f>
        <v>0</v>
      </c>
      <c r="G159" s="62"/>
      <c r="H159" s="62"/>
      <c r="I159" s="62"/>
      <c r="J159" s="62"/>
      <c r="K159" s="62"/>
      <c r="L159" s="62"/>
    </row>
    <row r="160" spans="1:12" ht="13.5" thickBot="1">
      <c r="A160" s="119" t="s">
        <v>67</v>
      </c>
      <c r="B160" s="64" t="s">
        <v>90</v>
      </c>
      <c r="C160" s="454" t="s">
        <v>91</v>
      </c>
      <c r="D160" s="454"/>
      <c r="E160" s="454"/>
      <c r="F160" s="65">
        <f>F161</f>
        <v>0</v>
      </c>
      <c r="G160" s="65"/>
      <c r="H160" s="65"/>
      <c r="I160" s="65"/>
      <c r="J160" s="65"/>
      <c r="K160" s="65"/>
      <c r="L160" s="65"/>
    </row>
    <row r="161" spans="1:12" ht="13.5" thickBot="1">
      <c r="A161" s="119" t="s">
        <v>70</v>
      </c>
      <c r="B161" s="66"/>
      <c r="C161" s="120" t="s">
        <v>320</v>
      </c>
      <c r="D161" s="485" t="s">
        <v>321</v>
      </c>
      <c r="E161" s="485"/>
      <c r="F161" s="121">
        <f>F162</f>
        <v>0</v>
      </c>
      <c r="G161" s="121"/>
      <c r="H161" s="121"/>
      <c r="I161" s="121"/>
      <c r="J161" s="121"/>
      <c r="K161" s="121"/>
      <c r="L161" s="121"/>
    </row>
    <row r="162" spans="1:12" ht="13.5" thickBot="1">
      <c r="A162" s="119" t="s">
        <v>73</v>
      </c>
      <c r="B162" s="75"/>
      <c r="C162" s="87"/>
      <c r="D162" s="477" t="s">
        <v>402</v>
      </c>
      <c r="E162" s="477"/>
      <c r="F162" s="128">
        <f>SUM(F163:F185)</f>
        <v>0</v>
      </c>
      <c r="G162" s="128"/>
      <c r="H162" s="128"/>
      <c r="I162" s="128"/>
      <c r="J162" s="128"/>
      <c r="K162" s="128"/>
      <c r="L162" s="128"/>
    </row>
    <row r="163" spans="1:12" ht="13.5" thickBot="1">
      <c r="A163" s="375" t="s">
        <v>75</v>
      </c>
      <c r="B163" s="111" t="s">
        <v>802</v>
      </c>
      <c r="C163" s="76"/>
      <c r="D163" s="100">
        <v>717001</v>
      </c>
      <c r="E163" s="78" t="s">
        <v>403</v>
      </c>
      <c r="F163" s="301"/>
      <c r="G163" s="301"/>
      <c r="H163" s="301"/>
      <c r="I163" s="301"/>
      <c r="J163" s="301"/>
      <c r="K163" s="301"/>
      <c r="L163" s="301"/>
    </row>
    <row r="211" ht="12.75"/>
    <row r="212" ht="12.75"/>
    <row r="213" ht="12.75"/>
    <row r="214" ht="12.75"/>
    <row r="236" ht="12.75"/>
    <row r="237" ht="12.75"/>
    <row r="238" ht="12.75"/>
    <row r="239" ht="12.75"/>
  </sheetData>
  <sheetProtection selectLockedCells="1" selectUnlockedCells="1"/>
  <mergeCells count="43">
    <mergeCell ref="F4:L4"/>
    <mergeCell ref="F3:L3"/>
    <mergeCell ref="F155:L155"/>
    <mergeCell ref="F156:L156"/>
    <mergeCell ref="B7:E7"/>
    <mergeCell ref="C8:E8"/>
    <mergeCell ref="D9:E9"/>
    <mergeCell ref="D10:E10"/>
    <mergeCell ref="D38:E38"/>
    <mergeCell ref="D62:E62"/>
    <mergeCell ref="B159:E159"/>
    <mergeCell ref="D106:E106"/>
    <mergeCell ref="D126:E126"/>
    <mergeCell ref="A153:F153"/>
    <mergeCell ref="A155:A158"/>
    <mergeCell ref="A1:F1"/>
    <mergeCell ref="A3:A6"/>
    <mergeCell ref="B3:C6"/>
    <mergeCell ref="D3:E6"/>
    <mergeCell ref="F5:F6"/>
    <mergeCell ref="H157:H158"/>
    <mergeCell ref="D85:E85"/>
    <mergeCell ref="D90:E90"/>
    <mergeCell ref="G157:G158"/>
    <mergeCell ref="G5:G6"/>
    <mergeCell ref="H5:H6"/>
    <mergeCell ref="D162:E162"/>
    <mergeCell ref="F157:F158"/>
    <mergeCell ref="D110:E110"/>
    <mergeCell ref="D114:E114"/>
    <mergeCell ref="D115:E115"/>
    <mergeCell ref="K5:K6"/>
    <mergeCell ref="C160:E160"/>
    <mergeCell ref="D155:E158"/>
    <mergeCell ref="D161:E161"/>
    <mergeCell ref="B155:C158"/>
    <mergeCell ref="L5:L6"/>
    <mergeCell ref="K157:K158"/>
    <mergeCell ref="L157:L158"/>
    <mergeCell ref="I5:I6"/>
    <mergeCell ref="J5:J6"/>
    <mergeCell ref="I157:I158"/>
    <mergeCell ref="J157:J158"/>
  </mergeCells>
  <printOptions horizontalCentered="1"/>
  <pageMargins left="0.2362204724409449" right="0.2362204724409449" top="0.15748031496062992" bottom="0.15748031496062992" header="0.5118110236220472" footer="0.5118110236220472"/>
  <pageSetup fitToHeight="2" fitToWidth="1" horizontalDpi="600" verticalDpi="600" orientation="portrait" paperSize="9" scale="6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8"/>
  <sheetViews>
    <sheetView zoomScalePageLayoutView="0" workbookViewId="0" topLeftCell="A34">
      <selection activeCell="M47" sqref="M47"/>
    </sheetView>
  </sheetViews>
  <sheetFormatPr defaultColWidth="11.57421875" defaultRowHeight="12.75"/>
  <cols>
    <col min="1" max="1" width="4.140625" style="0" customWidth="1"/>
    <col min="2" max="2" width="5.57421875" style="0" bestFit="1" customWidth="1"/>
    <col min="3" max="3" width="8.00390625" style="0" customWidth="1"/>
    <col min="4" max="4" width="7.00390625" style="0" customWidth="1"/>
    <col min="5" max="5" width="38.8515625" style="0" customWidth="1"/>
    <col min="6" max="6" width="9.8515625" style="92" bestFit="1" customWidth="1"/>
    <col min="7" max="7" width="10.421875" style="92" bestFit="1" customWidth="1"/>
    <col min="8" max="8" width="13.140625" style="92" customWidth="1"/>
    <col min="9" max="10" width="11.00390625" style="92" customWidth="1"/>
    <col min="11" max="11" width="10.57421875" style="92" customWidth="1"/>
    <col min="12" max="12" width="11.7109375" style="92" customWidth="1"/>
  </cols>
  <sheetData>
    <row r="2" spans="1:12" ht="21" thickBot="1">
      <c r="A2" s="474" t="s">
        <v>404</v>
      </c>
      <c r="B2" s="474"/>
      <c r="C2" s="474"/>
      <c r="D2" s="474"/>
      <c r="E2" s="474"/>
      <c r="F2" s="474"/>
      <c r="G2"/>
      <c r="H2"/>
      <c r="I2"/>
      <c r="J2"/>
      <c r="K2"/>
      <c r="L2"/>
    </row>
    <row r="3" spans="1:12" ht="12.75" customHeight="1" thickBot="1">
      <c r="A3" s="457"/>
      <c r="B3" s="458" t="s">
        <v>64</v>
      </c>
      <c r="C3" s="458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50"/>
    </row>
    <row r="4" spans="1:12" ht="13.5" thickBot="1">
      <c r="A4" s="457"/>
      <c r="B4" s="457"/>
      <c r="C4" s="458"/>
      <c r="D4" s="459"/>
      <c r="E4" s="459"/>
      <c r="F4" s="445" t="s">
        <v>788</v>
      </c>
      <c r="G4" s="446"/>
      <c r="H4" s="446"/>
      <c r="I4" s="446"/>
      <c r="J4" s="446"/>
      <c r="K4" s="446"/>
      <c r="L4" s="447"/>
    </row>
    <row r="5" spans="1:12" ht="12.75" customHeight="1" thickBot="1">
      <c r="A5" s="457"/>
      <c r="B5" s="457"/>
      <c r="C5" s="458"/>
      <c r="D5" s="459"/>
      <c r="E5" s="459"/>
      <c r="F5" s="490">
        <v>2015</v>
      </c>
      <c r="G5" s="490" t="s">
        <v>823</v>
      </c>
      <c r="H5" s="490" t="s">
        <v>832</v>
      </c>
      <c r="I5" s="490" t="s">
        <v>877</v>
      </c>
      <c r="J5" s="490" t="s">
        <v>879</v>
      </c>
      <c r="K5" s="490" t="s">
        <v>914</v>
      </c>
      <c r="L5" s="490" t="s">
        <v>922</v>
      </c>
    </row>
    <row r="6" spans="1:12" ht="36.75" customHeight="1" thickBot="1">
      <c r="A6" s="457"/>
      <c r="B6" s="457"/>
      <c r="C6" s="458"/>
      <c r="D6" s="459"/>
      <c r="E6" s="459"/>
      <c r="F6" s="490"/>
      <c r="G6" s="490"/>
      <c r="H6" s="490"/>
      <c r="I6" s="490"/>
      <c r="J6" s="490"/>
      <c r="K6" s="490"/>
      <c r="L6" s="490"/>
    </row>
    <row r="7" spans="1:12" ht="22.5" customHeight="1" thickBot="1">
      <c r="A7" s="61"/>
      <c r="B7" s="453" t="s">
        <v>405</v>
      </c>
      <c r="C7" s="453"/>
      <c r="D7" s="453"/>
      <c r="E7" s="453"/>
      <c r="F7" s="323">
        <f aca="true" t="shared" si="0" ref="F7:L7">F8+F19</f>
        <v>64500</v>
      </c>
      <c r="G7" s="323">
        <f t="shared" si="0"/>
        <v>5916</v>
      </c>
      <c r="H7" s="323">
        <f t="shared" si="0"/>
        <v>70416</v>
      </c>
      <c r="I7" s="323">
        <f t="shared" si="0"/>
        <v>8943.74</v>
      </c>
      <c r="J7" s="323">
        <f t="shared" si="0"/>
        <v>79359.73999999999</v>
      </c>
      <c r="K7" s="323">
        <f t="shared" si="0"/>
        <v>0</v>
      </c>
      <c r="L7" s="323">
        <f t="shared" si="0"/>
        <v>79359.73999999999</v>
      </c>
    </row>
    <row r="8" spans="1:12" ht="13.5" thickBot="1">
      <c r="A8" s="129" t="s">
        <v>67</v>
      </c>
      <c r="B8" s="64" t="s">
        <v>101</v>
      </c>
      <c r="C8" s="462" t="s">
        <v>102</v>
      </c>
      <c r="D8" s="462"/>
      <c r="E8" s="462"/>
      <c r="F8" s="324">
        <f aca="true" t="shared" si="1" ref="F8:L8">SUM(F9)</f>
        <v>30000</v>
      </c>
      <c r="G8" s="324">
        <f t="shared" si="1"/>
        <v>5700</v>
      </c>
      <c r="H8" s="324">
        <f t="shared" si="1"/>
        <v>35700</v>
      </c>
      <c r="I8" s="324">
        <f t="shared" si="1"/>
        <v>1800</v>
      </c>
      <c r="J8" s="324">
        <f t="shared" si="1"/>
        <v>37500</v>
      </c>
      <c r="K8" s="324">
        <f t="shared" si="1"/>
        <v>0</v>
      </c>
      <c r="L8" s="324">
        <f t="shared" si="1"/>
        <v>37500</v>
      </c>
    </row>
    <row r="9" spans="1:12" ht="13.5" thickBot="1">
      <c r="A9" s="129" t="s">
        <v>70</v>
      </c>
      <c r="B9" s="66"/>
      <c r="C9" s="67" t="s">
        <v>794</v>
      </c>
      <c r="D9" s="460" t="s">
        <v>104</v>
      </c>
      <c r="E9" s="460"/>
      <c r="F9" s="325">
        <f aca="true" t="shared" si="2" ref="F9:L9">SUM(F10+F16)</f>
        <v>30000</v>
      </c>
      <c r="G9" s="325">
        <f t="shared" si="2"/>
        <v>5700</v>
      </c>
      <c r="H9" s="325">
        <f t="shared" si="2"/>
        <v>35700</v>
      </c>
      <c r="I9" s="325">
        <f t="shared" si="2"/>
        <v>1800</v>
      </c>
      <c r="J9" s="325">
        <f t="shared" si="2"/>
        <v>37500</v>
      </c>
      <c r="K9" s="325">
        <f t="shared" si="2"/>
        <v>0</v>
      </c>
      <c r="L9" s="325">
        <f t="shared" si="2"/>
        <v>37500</v>
      </c>
    </row>
    <row r="10" spans="1:12" ht="13.5" thickBot="1">
      <c r="A10" s="129" t="s">
        <v>73</v>
      </c>
      <c r="B10" s="66"/>
      <c r="C10" s="70"/>
      <c r="D10" s="455" t="s">
        <v>406</v>
      </c>
      <c r="E10" s="455"/>
      <c r="F10" s="326">
        <f aca="true" t="shared" si="3" ref="F10:L10">SUM(F11:F15)</f>
        <v>28500</v>
      </c>
      <c r="G10" s="326">
        <f t="shared" si="3"/>
        <v>5700</v>
      </c>
      <c r="H10" s="326">
        <f t="shared" si="3"/>
        <v>34200</v>
      </c>
      <c r="I10" s="326">
        <f t="shared" si="3"/>
        <v>0</v>
      </c>
      <c r="J10" s="326">
        <f t="shared" si="3"/>
        <v>34200</v>
      </c>
      <c r="K10" s="326">
        <f t="shared" si="3"/>
        <v>0</v>
      </c>
      <c r="L10" s="326">
        <f t="shared" si="3"/>
        <v>34200</v>
      </c>
    </row>
    <row r="11" spans="1:12" ht="12.75" customHeight="1" thickBot="1">
      <c r="A11" s="129" t="s">
        <v>75</v>
      </c>
      <c r="B11" s="66" t="s">
        <v>763</v>
      </c>
      <c r="C11" s="70"/>
      <c r="D11" s="94">
        <v>637026</v>
      </c>
      <c r="E11" s="70" t="s">
        <v>407</v>
      </c>
      <c r="F11" s="327">
        <v>25000</v>
      </c>
      <c r="G11" s="327">
        <v>300</v>
      </c>
      <c r="H11" s="327">
        <f aca="true" t="shared" si="4" ref="H11:H60">F11+G11</f>
        <v>25300</v>
      </c>
      <c r="I11" s="327"/>
      <c r="J11" s="327">
        <f aca="true" t="shared" si="5" ref="J11:J60">H11+I11</f>
        <v>25300</v>
      </c>
      <c r="K11" s="327"/>
      <c r="L11" s="327">
        <f>J11+K11</f>
        <v>25300</v>
      </c>
    </row>
    <row r="12" spans="1:12" ht="13.5" thickBot="1">
      <c r="A12" s="129" t="s">
        <v>77</v>
      </c>
      <c r="B12" s="66" t="s">
        <v>763</v>
      </c>
      <c r="C12" s="70"/>
      <c r="D12" s="94">
        <v>637026</v>
      </c>
      <c r="E12" s="70" t="s">
        <v>408</v>
      </c>
      <c r="F12" s="327">
        <v>1000</v>
      </c>
      <c r="G12" s="327">
        <v>5400</v>
      </c>
      <c r="H12" s="327">
        <f t="shared" si="4"/>
        <v>6400</v>
      </c>
      <c r="I12" s="327"/>
      <c r="J12" s="327">
        <f t="shared" si="5"/>
        <v>6400</v>
      </c>
      <c r="K12" s="327"/>
      <c r="L12" s="327">
        <f>J12+K12</f>
        <v>6400</v>
      </c>
    </row>
    <row r="13" spans="1:12" ht="13.5" thickBot="1">
      <c r="A13" s="129" t="s">
        <v>79</v>
      </c>
      <c r="B13" s="66" t="s">
        <v>763</v>
      </c>
      <c r="C13" s="70"/>
      <c r="D13" s="94">
        <v>637026</v>
      </c>
      <c r="E13" s="70" t="s">
        <v>863</v>
      </c>
      <c r="F13" s="327">
        <v>1500</v>
      </c>
      <c r="G13" s="327"/>
      <c r="H13" s="327">
        <f t="shared" si="4"/>
        <v>1500</v>
      </c>
      <c r="I13" s="327"/>
      <c r="J13" s="327">
        <f t="shared" si="5"/>
        <v>1500</v>
      </c>
      <c r="K13" s="327"/>
      <c r="L13" s="327">
        <f>J13+K13</f>
        <v>1500</v>
      </c>
    </row>
    <row r="14" spans="1:12" ht="13.5" thickBot="1">
      <c r="A14" s="129" t="s">
        <v>81</v>
      </c>
      <c r="B14" s="66" t="s">
        <v>763</v>
      </c>
      <c r="C14" s="70"/>
      <c r="D14" s="94">
        <v>637036</v>
      </c>
      <c r="E14" s="70" t="s">
        <v>409</v>
      </c>
      <c r="F14" s="327">
        <v>1000</v>
      </c>
      <c r="G14" s="327"/>
      <c r="H14" s="327">
        <f t="shared" si="4"/>
        <v>1000</v>
      </c>
      <c r="I14" s="327"/>
      <c r="J14" s="327">
        <f t="shared" si="5"/>
        <v>1000</v>
      </c>
      <c r="K14" s="327"/>
      <c r="L14" s="327">
        <f>J14+K14</f>
        <v>1000</v>
      </c>
    </row>
    <row r="15" spans="1:12" ht="13.5" thickBot="1">
      <c r="A15" s="129" t="s">
        <v>83</v>
      </c>
      <c r="B15" s="66" t="s">
        <v>763</v>
      </c>
      <c r="C15" s="70"/>
      <c r="D15" s="94">
        <v>637004</v>
      </c>
      <c r="E15" s="70" t="s">
        <v>410</v>
      </c>
      <c r="F15" s="327"/>
      <c r="G15" s="327"/>
      <c r="H15" s="327">
        <f t="shared" si="4"/>
        <v>0</v>
      </c>
      <c r="I15" s="327"/>
      <c r="J15" s="327">
        <f t="shared" si="5"/>
        <v>0</v>
      </c>
      <c r="K15" s="327"/>
      <c r="L15" s="327">
        <f>J15+K15</f>
        <v>0</v>
      </c>
    </row>
    <row r="16" spans="1:12" ht="13.5" thickBot="1">
      <c r="A16" s="129" t="s">
        <v>85</v>
      </c>
      <c r="B16" s="66"/>
      <c r="C16" s="70"/>
      <c r="D16" s="455" t="s">
        <v>411</v>
      </c>
      <c r="E16" s="455"/>
      <c r="F16" s="326">
        <f aca="true" t="shared" si="6" ref="F16:L16">SUM(F17:F18)</f>
        <v>1500</v>
      </c>
      <c r="G16" s="326">
        <f t="shared" si="6"/>
        <v>0</v>
      </c>
      <c r="H16" s="326">
        <f t="shared" si="6"/>
        <v>1500</v>
      </c>
      <c r="I16" s="326">
        <f t="shared" si="6"/>
        <v>1800</v>
      </c>
      <c r="J16" s="326">
        <f t="shared" si="6"/>
        <v>3300</v>
      </c>
      <c r="K16" s="326">
        <f t="shared" si="6"/>
        <v>0</v>
      </c>
      <c r="L16" s="326">
        <f t="shared" si="6"/>
        <v>3300</v>
      </c>
    </row>
    <row r="17" spans="1:12" ht="13.5" thickBot="1">
      <c r="A17" s="129" t="s">
        <v>87</v>
      </c>
      <c r="B17" s="66" t="s">
        <v>763</v>
      </c>
      <c r="C17" s="70"/>
      <c r="D17" s="94">
        <v>637003</v>
      </c>
      <c r="E17" s="70" t="s">
        <v>412</v>
      </c>
      <c r="F17" s="327">
        <v>1500</v>
      </c>
      <c r="G17" s="327"/>
      <c r="H17" s="327">
        <f t="shared" si="4"/>
        <v>1500</v>
      </c>
      <c r="I17" s="327">
        <v>1800</v>
      </c>
      <c r="J17" s="327">
        <f t="shared" si="5"/>
        <v>3300</v>
      </c>
      <c r="K17" s="327"/>
      <c r="L17" s="327">
        <f>J17+K17</f>
        <v>3300</v>
      </c>
    </row>
    <row r="18" spans="1:12" ht="13.5" thickBot="1">
      <c r="A18" s="129" t="s">
        <v>148</v>
      </c>
      <c r="B18" s="66" t="s">
        <v>763</v>
      </c>
      <c r="C18" s="70"/>
      <c r="D18" s="94">
        <v>637003</v>
      </c>
      <c r="E18" s="70" t="s">
        <v>413</v>
      </c>
      <c r="F18" s="327"/>
      <c r="G18" s="327"/>
      <c r="H18" s="327">
        <f t="shared" si="4"/>
        <v>0</v>
      </c>
      <c r="I18" s="327"/>
      <c r="J18" s="327">
        <f t="shared" si="5"/>
        <v>0</v>
      </c>
      <c r="K18" s="327"/>
      <c r="L18" s="327">
        <f>J18+K18</f>
        <v>0</v>
      </c>
    </row>
    <row r="19" spans="1:12" ht="13.5" thickBot="1">
      <c r="A19" s="129" t="s">
        <v>181</v>
      </c>
      <c r="B19" s="64" t="s">
        <v>198</v>
      </c>
      <c r="C19" s="462" t="s">
        <v>414</v>
      </c>
      <c r="D19" s="462"/>
      <c r="E19" s="462"/>
      <c r="F19" s="328">
        <f aca="true" t="shared" si="7" ref="F19:L19">SUM(F20+F26)</f>
        <v>34500</v>
      </c>
      <c r="G19" s="328">
        <f t="shared" si="7"/>
        <v>216</v>
      </c>
      <c r="H19" s="328">
        <f t="shared" si="7"/>
        <v>34716</v>
      </c>
      <c r="I19" s="328">
        <f t="shared" si="7"/>
        <v>7143.74</v>
      </c>
      <c r="J19" s="328">
        <f t="shared" si="7"/>
        <v>41859.74</v>
      </c>
      <c r="K19" s="328">
        <f t="shared" si="7"/>
        <v>0</v>
      </c>
      <c r="L19" s="328">
        <f t="shared" si="7"/>
        <v>41859.74</v>
      </c>
    </row>
    <row r="20" spans="1:12" ht="13.5" thickBot="1">
      <c r="A20" s="129" t="s">
        <v>150</v>
      </c>
      <c r="B20" s="66" t="s">
        <v>769</v>
      </c>
      <c r="C20" s="67" t="s">
        <v>415</v>
      </c>
      <c r="D20" s="460" t="s">
        <v>416</v>
      </c>
      <c r="E20" s="460"/>
      <c r="F20" s="325">
        <f aca="true" t="shared" si="8" ref="F20:L20">SUM(F21)</f>
        <v>2600</v>
      </c>
      <c r="G20" s="325">
        <f t="shared" si="8"/>
        <v>0</v>
      </c>
      <c r="H20" s="325">
        <f t="shared" si="8"/>
        <v>2600</v>
      </c>
      <c r="I20" s="325">
        <f t="shared" si="8"/>
        <v>0</v>
      </c>
      <c r="J20" s="325">
        <f t="shared" si="8"/>
        <v>2600</v>
      </c>
      <c r="K20" s="325">
        <f t="shared" si="8"/>
        <v>0</v>
      </c>
      <c r="L20" s="325">
        <f t="shared" si="8"/>
        <v>2600</v>
      </c>
    </row>
    <row r="21" spans="1:12" ht="13.5" thickBot="1">
      <c r="A21" s="129" t="s">
        <v>152</v>
      </c>
      <c r="B21" s="66"/>
      <c r="C21" s="70"/>
      <c r="D21" s="455" t="s">
        <v>417</v>
      </c>
      <c r="E21" s="455"/>
      <c r="F21" s="326">
        <f aca="true" t="shared" si="9" ref="F21:L21">SUM(F22:F25)</f>
        <v>2600</v>
      </c>
      <c r="G21" s="326">
        <f t="shared" si="9"/>
        <v>0</v>
      </c>
      <c r="H21" s="326">
        <f t="shared" si="9"/>
        <v>2600</v>
      </c>
      <c r="I21" s="326">
        <f t="shared" si="9"/>
        <v>0</v>
      </c>
      <c r="J21" s="326">
        <f t="shared" si="9"/>
        <v>2600</v>
      </c>
      <c r="K21" s="326">
        <f t="shared" si="9"/>
        <v>0</v>
      </c>
      <c r="L21" s="326">
        <f t="shared" si="9"/>
        <v>2600</v>
      </c>
    </row>
    <row r="22" spans="1:12" ht="12.75" customHeight="1" thickBot="1">
      <c r="A22" s="129" t="s">
        <v>89</v>
      </c>
      <c r="B22" s="66" t="s">
        <v>763</v>
      </c>
      <c r="C22" s="70"/>
      <c r="D22" s="94">
        <v>633006</v>
      </c>
      <c r="E22" s="70" t="s">
        <v>418</v>
      </c>
      <c r="F22" s="327">
        <v>200</v>
      </c>
      <c r="G22" s="327"/>
      <c r="H22" s="327">
        <f t="shared" si="4"/>
        <v>200</v>
      </c>
      <c r="I22" s="327"/>
      <c r="J22" s="327">
        <f t="shared" si="5"/>
        <v>200</v>
      </c>
      <c r="K22" s="327"/>
      <c r="L22" s="327">
        <f>J22+K22</f>
        <v>200</v>
      </c>
    </row>
    <row r="23" spans="1:12" ht="13.5" thickBot="1">
      <c r="A23" s="129" t="s">
        <v>92</v>
      </c>
      <c r="B23" s="66" t="s">
        <v>763</v>
      </c>
      <c r="C23" s="70"/>
      <c r="D23" s="94">
        <v>633006</v>
      </c>
      <c r="E23" s="70" t="s">
        <v>88</v>
      </c>
      <c r="F23" s="327"/>
      <c r="G23" s="327"/>
      <c r="H23" s="327">
        <f t="shared" si="4"/>
        <v>0</v>
      </c>
      <c r="I23" s="327"/>
      <c r="J23" s="327">
        <f t="shared" si="5"/>
        <v>0</v>
      </c>
      <c r="K23" s="327"/>
      <c r="L23" s="327">
        <f>J23+K23</f>
        <v>0</v>
      </c>
    </row>
    <row r="24" spans="1:12" ht="13.5" thickBot="1">
      <c r="A24" s="129" t="s">
        <v>94</v>
      </c>
      <c r="B24" s="66" t="s">
        <v>763</v>
      </c>
      <c r="C24" s="70"/>
      <c r="D24" s="94">
        <v>633010</v>
      </c>
      <c r="E24" s="70" t="s">
        <v>419</v>
      </c>
      <c r="F24" s="327">
        <v>400</v>
      </c>
      <c r="G24" s="327"/>
      <c r="H24" s="327">
        <f t="shared" si="4"/>
        <v>400</v>
      </c>
      <c r="I24" s="327"/>
      <c r="J24" s="327">
        <f t="shared" si="5"/>
        <v>400</v>
      </c>
      <c r="K24" s="327"/>
      <c r="L24" s="327">
        <f>J24+K24</f>
        <v>400</v>
      </c>
    </row>
    <row r="25" spans="1:12" ht="13.5" thickBot="1">
      <c r="A25" s="129" t="s">
        <v>95</v>
      </c>
      <c r="B25" s="66" t="s">
        <v>763</v>
      </c>
      <c r="C25" s="70"/>
      <c r="D25" s="94">
        <v>637026</v>
      </c>
      <c r="E25" s="70" t="s">
        <v>420</v>
      </c>
      <c r="F25" s="327">
        <v>2000</v>
      </c>
      <c r="G25" s="327"/>
      <c r="H25" s="327">
        <f t="shared" si="4"/>
        <v>2000</v>
      </c>
      <c r="I25" s="327"/>
      <c r="J25" s="327">
        <f t="shared" si="5"/>
        <v>2000</v>
      </c>
      <c r="K25" s="327"/>
      <c r="L25" s="327">
        <f>J25+K25</f>
        <v>2000</v>
      </c>
    </row>
    <row r="26" spans="1:12" ht="13.5" thickBot="1">
      <c r="A26" s="129" t="s">
        <v>96</v>
      </c>
      <c r="B26" s="66"/>
      <c r="C26" s="67" t="s">
        <v>421</v>
      </c>
      <c r="D26" s="460" t="s">
        <v>422</v>
      </c>
      <c r="E26" s="460"/>
      <c r="F26" s="325">
        <f aca="true" t="shared" si="10" ref="F26:L26">F27+F33+F36+F39+F48+F54</f>
        <v>31900</v>
      </c>
      <c r="G26" s="325">
        <f t="shared" si="10"/>
        <v>216</v>
      </c>
      <c r="H26" s="325">
        <f t="shared" si="10"/>
        <v>32116</v>
      </c>
      <c r="I26" s="325">
        <f t="shared" si="10"/>
        <v>7143.74</v>
      </c>
      <c r="J26" s="325">
        <f t="shared" si="10"/>
        <v>39259.74</v>
      </c>
      <c r="K26" s="325">
        <f t="shared" si="10"/>
        <v>0</v>
      </c>
      <c r="L26" s="325">
        <f t="shared" si="10"/>
        <v>39259.74</v>
      </c>
    </row>
    <row r="27" spans="1:12" ht="13.5" thickBot="1">
      <c r="A27" s="129" t="s">
        <v>97</v>
      </c>
      <c r="B27" s="110"/>
      <c r="C27" s="70"/>
      <c r="D27" s="455" t="s">
        <v>819</v>
      </c>
      <c r="E27" s="477"/>
      <c r="F27" s="399">
        <f aca="true" t="shared" si="11" ref="F27:L27">SUM(F28:F32)</f>
        <v>0</v>
      </c>
      <c r="G27" s="399">
        <f t="shared" si="11"/>
        <v>0</v>
      </c>
      <c r="H27" s="399">
        <f t="shared" si="11"/>
        <v>0</v>
      </c>
      <c r="I27" s="399">
        <f t="shared" si="11"/>
        <v>1643.7400000000002</v>
      </c>
      <c r="J27" s="399">
        <f t="shared" si="11"/>
        <v>1643.7400000000002</v>
      </c>
      <c r="K27" s="399">
        <f t="shared" si="11"/>
        <v>0</v>
      </c>
      <c r="L27" s="399">
        <f t="shared" si="11"/>
        <v>1643.7400000000002</v>
      </c>
    </row>
    <row r="28" spans="1:12" ht="13.5" thickBot="1">
      <c r="A28" s="129" t="s">
        <v>98</v>
      </c>
      <c r="B28" s="110" t="s">
        <v>763</v>
      </c>
      <c r="C28" s="70"/>
      <c r="D28" s="94">
        <v>633001</v>
      </c>
      <c r="E28" s="72" t="s">
        <v>159</v>
      </c>
      <c r="F28" s="398">
        <v>0</v>
      </c>
      <c r="G28" s="398"/>
      <c r="H28" s="398">
        <f t="shared" si="4"/>
        <v>0</v>
      </c>
      <c r="I28" s="398"/>
      <c r="J28" s="398">
        <f t="shared" si="5"/>
        <v>0</v>
      </c>
      <c r="K28" s="398"/>
      <c r="L28" s="398">
        <f>J28+K28</f>
        <v>0</v>
      </c>
    </row>
    <row r="29" spans="1:12" ht="13.5" thickBot="1">
      <c r="A29" s="129" t="s">
        <v>99</v>
      </c>
      <c r="B29" s="110" t="s">
        <v>763</v>
      </c>
      <c r="C29" s="70"/>
      <c r="D29" s="94">
        <v>633006</v>
      </c>
      <c r="E29" s="72" t="s">
        <v>820</v>
      </c>
      <c r="F29" s="398">
        <v>0</v>
      </c>
      <c r="G29" s="398"/>
      <c r="H29" s="398">
        <f t="shared" si="4"/>
        <v>0</v>
      </c>
      <c r="I29" s="398">
        <v>59.18</v>
      </c>
      <c r="J29" s="398">
        <f t="shared" si="5"/>
        <v>59.18</v>
      </c>
      <c r="K29" s="398"/>
      <c r="L29" s="398">
        <f>J29+K29</f>
        <v>59.18</v>
      </c>
    </row>
    <row r="30" spans="1:12" ht="13.5" thickBot="1">
      <c r="A30" s="129" t="s">
        <v>100</v>
      </c>
      <c r="B30" s="110" t="s">
        <v>763</v>
      </c>
      <c r="C30" s="70"/>
      <c r="D30" s="94">
        <v>637004</v>
      </c>
      <c r="E30" s="72" t="s">
        <v>162</v>
      </c>
      <c r="F30" s="398">
        <v>0</v>
      </c>
      <c r="G30" s="398"/>
      <c r="H30" s="398">
        <f t="shared" si="4"/>
        <v>0</v>
      </c>
      <c r="I30" s="398">
        <v>420.68</v>
      </c>
      <c r="J30" s="398">
        <f t="shared" si="5"/>
        <v>420.68</v>
      </c>
      <c r="K30" s="398"/>
      <c r="L30" s="398">
        <f>J30+K30</f>
        <v>420.68</v>
      </c>
    </row>
    <row r="31" spans="1:12" ht="13.5" thickBot="1">
      <c r="A31" s="129" t="s">
        <v>103</v>
      </c>
      <c r="B31" s="110" t="s">
        <v>763</v>
      </c>
      <c r="C31" s="70"/>
      <c r="D31" s="94">
        <v>637036</v>
      </c>
      <c r="E31" s="72" t="s">
        <v>423</v>
      </c>
      <c r="F31" s="398">
        <v>0</v>
      </c>
      <c r="G31" s="398"/>
      <c r="H31" s="398">
        <f t="shared" si="4"/>
        <v>0</v>
      </c>
      <c r="I31" s="398">
        <v>1163.88</v>
      </c>
      <c r="J31" s="398">
        <f t="shared" si="5"/>
        <v>1163.88</v>
      </c>
      <c r="K31" s="398"/>
      <c r="L31" s="398">
        <f>J31+K31</f>
        <v>1163.88</v>
      </c>
    </row>
    <row r="32" spans="1:12" ht="13.5" thickBot="1">
      <c r="A32" s="129" t="s">
        <v>105</v>
      </c>
      <c r="B32" s="110" t="s">
        <v>763</v>
      </c>
      <c r="C32" s="70"/>
      <c r="D32" s="94">
        <v>637002</v>
      </c>
      <c r="E32" s="72" t="s">
        <v>424</v>
      </c>
      <c r="F32" s="398">
        <v>0</v>
      </c>
      <c r="G32" s="398"/>
      <c r="H32" s="398">
        <f t="shared" si="4"/>
        <v>0</v>
      </c>
      <c r="I32" s="398"/>
      <c r="J32" s="398">
        <f t="shared" si="5"/>
        <v>0</v>
      </c>
      <c r="K32" s="398"/>
      <c r="L32" s="398">
        <f>J32+K32</f>
        <v>0</v>
      </c>
    </row>
    <row r="33" spans="1:12" ht="13.5" thickBot="1">
      <c r="A33" s="129" t="s">
        <v>107</v>
      </c>
      <c r="B33" s="66"/>
      <c r="C33" s="70"/>
      <c r="D33" s="455" t="s">
        <v>774</v>
      </c>
      <c r="E33" s="455"/>
      <c r="F33" s="326">
        <f aca="true" t="shared" si="12" ref="F33:L33">SUM(F34:F35)</f>
        <v>500</v>
      </c>
      <c r="G33" s="326">
        <f t="shared" si="12"/>
        <v>0</v>
      </c>
      <c r="H33" s="326">
        <f t="shared" si="12"/>
        <v>500</v>
      </c>
      <c r="I33" s="326">
        <f t="shared" si="12"/>
        <v>0</v>
      </c>
      <c r="J33" s="326">
        <f t="shared" si="12"/>
        <v>500</v>
      </c>
      <c r="K33" s="326">
        <f t="shared" si="12"/>
        <v>0</v>
      </c>
      <c r="L33" s="326">
        <f t="shared" si="12"/>
        <v>500</v>
      </c>
    </row>
    <row r="34" spans="1:12" ht="13.5" thickBot="1">
      <c r="A34" s="129" t="s">
        <v>109</v>
      </c>
      <c r="B34" s="66" t="s">
        <v>763</v>
      </c>
      <c r="C34" s="70"/>
      <c r="D34" s="94">
        <v>637004</v>
      </c>
      <c r="E34" s="70" t="s">
        <v>162</v>
      </c>
      <c r="F34" s="327">
        <v>500</v>
      </c>
      <c r="G34" s="327"/>
      <c r="H34" s="327">
        <f t="shared" si="4"/>
        <v>500</v>
      </c>
      <c r="I34" s="327"/>
      <c r="J34" s="327">
        <f t="shared" si="5"/>
        <v>500</v>
      </c>
      <c r="K34" s="327"/>
      <c r="L34" s="327">
        <f>J34+K34</f>
        <v>500</v>
      </c>
    </row>
    <row r="35" spans="1:12" ht="13.5" thickBot="1">
      <c r="A35" s="129" t="s">
        <v>111</v>
      </c>
      <c r="B35" s="66" t="s">
        <v>763</v>
      </c>
      <c r="C35" s="70"/>
      <c r="D35" s="94">
        <v>637002</v>
      </c>
      <c r="E35" s="70" t="s">
        <v>424</v>
      </c>
      <c r="F35" s="327"/>
      <c r="G35" s="327"/>
      <c r="H35" s="327">
        <f t="shared" si="4"/>
        <v>0</v>
      </c>
      <c r="I35" s="327"/>
      <c r="J35" s="327">
        <f t="shared" si="5"/>
        <v>0</v>
      </c>
      <c r="K35" s="327"/>
      <c r="L35" s="327">
        <f>J35+K35</f>
        <v>0</v>
      </c>
    </row>
    <row r="36" spans="1:12" ht="13.5" thickBot="1">
      <c r="A36" s="129" t="s">
        <v>113</v>
      </c>
      <c r="B36" s="66"/>
      <c r="C36" s="70"/>
      <c r="D36" s="455" t="s">
        <v>425</v>
      </c>
      <c r="E36" s="455"/>
      <c r="F36" s="326">
        <f aca="true" t="shared" si="13" ref="F36:L36">SUM(F37:F38)</f>
        <v>0</v>
      </c>
      <c r="G36" s="326">
        <f t="shared" si="13"/>
        <v>216</v>
      </c>
      <c r="H36" s="326">
        <f t="shared" si="13"/>
        <v>216</v>
      </c>
      <c r="I36" s="326">
        <f t="shared" si="13"/>
        <v>0</v>
      </c>
      <c r="J36" s="326">
        <f t="shared" si="13"/>
        <v>216</v>
      </c>
      <c r="K36" s="326">
        <f t="shared" si="13"/>
        <v>0</v>
      </c>
      <c r="L36" s="326">
        <f t="shared" si="13"/>
        <v>216</v>
      </c>
    </row>
    <row r="37" spans="1:12" ht="13.5" thickBot="1">
      <c r="A37" s="129" t="s">
        <v>115</v>
      </c>
      <c r="B37" s="66" t="s">
        <v>763</v>
      </c>
      <c r="C37" s="70"/>
      <c r="D37" s="94">
        <v>637036</v>
      </c>
      <c r="E37" s="70" t="s">
        <v>423</v>
      </c>
      <c r="F37" s="327"/>
      <c r="G37" s="327">
        <v>216</v>
      </c>
      <c r="H37" s="327">
        <f t="shared" si="4"/>
        <v>216</v>
      </c>
      <c r="I37" s="327"/>
      <c r="J37" s="327">
        <f t="shared" si="5"/>
        <v>216</v>
      </c>
      <c r="K37" s="327"/>
      <c r="L37" s="327">
        <f>J37+K37</f>
        <v>216</v>
      </c>
    </row>
    <row r="38" spans="1:12" ht="13.5" thickBot="1">
      <c r="A38" s="129" t="s">
        <v>117</v>
      </c>
      <c r="B38" s="66" t="s">
        <v>763</v>
      </c>
      <c r="C38" s="70"/>
      <c r="D38" s="94">
        <v>633006</v>
      </c>
      <c r="E38" s="70" t="s">
        <v>418</v>
      </c>
      <c r="F38" s="327"/>
      <c r="G38" s="327"/>
      <c r="H38" s="327">
        <f t="shared" si="4"/>
        <v>0</v>
      </c>
      <c r="I38" s="327"/>
      <c r="J38" s="327">
        <f t="shared" si="5"/>
        <v>0</v>
      </c>
      <c r="K38" s="327"/>
      <c r="L38" s="327">
        <f>J38+K38</f>
        <v>0</v>
      </c>
    </row>
    <row r="39" spans="1:12" ht="13.5" thickBot="1">
      <c r="A39" s="129" t="s">
        <v>119</v>
      </c>
      <c r="B39" s="66"/>
      <c r="C39" s="70"/>
      <c r="D39" s="455" t="s">
        <v>936</v>
      </c>
      <c r="E39" s="455"/>
      <c r="F39" s="326">
        <f aca="true" t="shared" si="14" ref="F39:L39">SUM(F40:F47)</f>
        <v>3500</v>
      </c>
      <c r="G39" s="326">
        <f t="shared" si="14"/>
        <v>0</v>
      </c>
      <c r="H39" s="326">
        <f t="shared" si="14"/>
        <v>3500</v>
      </c>
      <c r="I39" s="326">
        <f t="shared" si="14"/>
        <v>5500</v>
      </c>
      <c r="J39" s="326">
        <f t="shared" si="14"/>
        <v>9000</v>
      </c>
      <c r="K39" s="326">
        <f t="shared" si="14"/>
        <v>-200</v>
      </c>
      <c r="L39" s="326">
        <f t="shared" si="14"/>
        <v>8800</v>
      </c>
    </row>
    <row r="40" spans="1:12" ht="12.75" customHeight="1" thickBot="1">
      <c r="A40" s="129" t="s">
        <v>121</v>
      </c>
      <c r="B40" s="66" t="s">
        <v>763</v>
      </c>
      <c r="C40" s="70"/>
      <c r="D40" s="94">
        <v>637036</v>
      </c>
      <c r="E40" s="70" t="s">
        <v>423</v>
      </c>
      <c r="F40" s="327">
        <v>500</v>
      </c>
      <c r="G40" s="327"/>
      <c r="H40" s="327">
        <f t="shared" si="4"/>
        <v>500</v>
      </c>
      <c r="I40" s="327">
        <v>3500</v>
      </c>
      <c r="J40" s="327">
        <f t="shared" si="5"/>
        <v>4000</v>
      </c>
      <c r="K40" s="327"/>
      <c r="L40" s="327">
        <f aca="true" t="shared" si="15" ref="L40:L47">J40+K40</f>
        <v>4000</v>
      </c>
    </row>
    <row r="41" spans="1:12" ht="13.5" thickBot="1">
      <c r="A41" s="129" t="s">
        <v>123</v>
      </c>
      <c r="B41" s="66" t="s">
        <v>763</v>
      </c>
      <c r="C41" s="70"/>
      <c r="D41" s="94">
        <v>633016</v>
      </c>
      <c r="E41" s="70" t="s">
        <v>264</v>
      </c>
      <c r="F41" s="327">
        <v>200</v>
      </c>
      <c r="G41" s="327"/>
      <c r="H41" s="327">
        <f t="shared" si="4"/>
        <v>200</v>
      </c>
      <c r="I41" s="327">
        <v>2000</v>
      </c>
      <c r="J41" s="327">
        <f t="shared" si="5"/>
        <v>2200</v>
      </c>
      <c r="K41" s="327"/>
      <c r="L41" s="327">
        <f t="shared" si="15"/>
        <v>2200</v>
      </c>
    </row>
    <row r="42" spans="1:12" ht="13.5" thickBot="1">
      <c r="A42" s="129" t="s">
        <v>124</v>
      </c>
      <c r="B42" s="66" t="s">
        <v>763</v>
      </c>
      <c r="C42" s="70"/>
      <c r="D42" s="94">
        <v>637004</v>
      </c>
      <c r="E42" s="70" t="s">
        <v>426</v>
      </c>
      <c r="F42" s="327"/>
      <c r="G42" s="327"/>
      <c r="H42" s="327">
        <f t="shared" si="4"/>
        <v>0</v>
      </c>
      <c r="I42" s="327"/>
      <c r="J42" s="327">
        <f t="shared" si="5"/>
        <v>0</v>
      </c>
      <c r="K42" s="327"/>
      <c r="L42" s="327">
        <f t="shared" si="15"/>
        <v>0</v>
      </c>
    </row>
    <row r="43" spans="1:12" ht="13.5" thickBot="1">
      <c r="A43" s="129" t="s">
        <v>203</v>
      </c>
      <c r="B43" s="66" t="s">
        <v>763</v>
      </c>
      <c r="C43" s="70"/>
      <c r="D43" s="71">
        <v>614</v>
      </c>
      <c r="E43" s="70" t="s">
        <v>427</v>
      </c>
      <c r="F43" s="327">
        <v>500</v>
      </c>
      <c r="G43" s="327"/>
      <c r="H43" s="327">
        <f t="shared" si="4"/>
        <v>500</v>
      </c>
      <c r="I43" s="327"/>
      <c r="J43" s="327">
        <f t="shared" si="5"/>
        <v>500</v>
      </c>
      <c r="K43" s="327"/>
      <c r="L43" s="327">
        <f t="shared" si="15"/>
        <v>500</v>
      </c>
    </row>
    <row r="44" spans="1:12" ht="13.5" thickBot="1">
      <c r="A44" s="129" t="s">
        <v>126</v>
      </c>
      <c r="B44" s="66" t="s">
        <v>763</v>
      </c>
      <c r="C44" s="70"/>
      <c r="D44" s="71">
        <v>637006</v>
      </c>
      <c r="E44" s="70" t="s">
        <v>88</v>
      </c>
      <c r="F44" s="327">
        <v>200</v>
      </c>
      <c r="G44" s="327"/>
      <c r="H44" s="327">
        <f t="shared" si="4"/>
        <v>200</v>
      </c>
      <c r="I44" s="327"/>
      <c r="J44" s="327">
        <f t="shared" si="5"/>
        <v>200</v>
      </c>
      <c r="K44" s="327"/>
      <c r="L44" s="327">
        <f t="shared" si="15"/>
        <v>200</v>
      </c>
    </row>
    <row r="45" spans="1:12" ht="13.5" thickBot="1">
      <c r="A45" s="129" t="s">
        <v>163</v>
      </c>
      <c r="B45" s="66" t="s">
        <v>763</v>
      </c>
      <c r="C45" s="70"/>
      <c r="D45" s="71">
        <v>637003</v>
      </c>
      <c r="E45" s="70" t="s">
        <v>428</v>
      </c>
      <c r="F45" s="327">
        <v>100</v>
      </c>
      <c r="G45" s="327"/>
      <c r="H45" s="327">
        <f t="shared" si="4"/>
        <v>100</v>
      </c>
      <c r="I45" s="327"/>
      <c r="J45" s="327">
        <f t="shared" si="5"/>
        <v>100</v>
      </c>
      <c r="K45" s="327"/>
      <c r="L45" s="327">
        <f t="shared" si="15"/>
        <v>100</v>
      </c>
    </row>
    <row r="46" spans="1:12" ht="13.5" thickBot="1">
      <c r="A46" s="129" t="s">
        <v>127</v>
      </c>
      <c r="B46" s="66" t="s">
        <v>763</v>
      </c>
      <c r="C46" s="70"/>
      <c r="D46" s="71">
        <v>637004</v>
      </c>
      <c r="E46" s="70" t="s">
        <v>429</v>
      </c>
      <c r="F46" s="327">
        <v>1500</v>
      </c>
      <c r="G46" s="327"/>
      <c r="H46" s="327">
        <f t="shared" si="4"/>
        <v>1500</v>
      </c>
      <c r="I46" s="327"/>
      <c r="J46" s="327">
        <f t="shared" si="5"/>
        <v>1500</v>
      </c>
      <c r="K46" s="327">
        <v>-200</v>
      </c>
      <c r="L46" s="327">
        <f t="shared" si="15"/>
        <v>1300</v>
      </c>
    </row>
    <row r="47" spans="1:12" ht="13.5" thickBot="1">
      <c r="A47" s="129" t="s">
        <v>128</v>
      </c>
      <c r="B47" s="66" t="s">
        <v>763</v>
      </c>
      <c r="C47" s="70"/>
      <c r="D47" s="94">
        <v>637002</v>
      </c>
      <c r="E47" s="70" t="s">
        <v>424</v>
      </c>
      <c r="F47" s="327">
        <v>500</v>
      </c>
      <c r="G47" s="327"/>
      <c r="H47" s="327">
        <f t="shared" si="4"/>
        <v>500</v>
      </c>
      <c r="I47" s="327"/>
      <c r="J47" s="327">
        <f t="shared" si="5"/>
        <v>500</v>
      </c>
      <c r="K47" s="327"/>
      <c r="L47" s="327">
        <f t="shared" si="15"/>
        <v>500</v>
      </c>
    </row>
    <row r="48" spans="1:12" ht="13.5" thickBot="1">
      <c r="A48" s="129" t="s">
        <v>129</v>
      </c>
      <c r="B48" s="66"/>
      <c r="C48" s="70"/>
      <c r="D48" s="477" t="s">
        <v>799</v>
      </c>
      <c r="E48" s="477"/>
      <c r="F48" s="329">
        <f aca="true" t="shared" si="16" ref="F48:L48">SUM(F49:F53)</f>
        <v>25500</v>
      </c>
      <c r="G48" s="329">
        <f t="shared" si="16"/>
        <v>0</v>
      </c>
      <c r="H48" s="329">
        <f t="shared" si="16"/>
        <v>25500</v>
      </c>
      <c r="I48" s="329">
        <f t="shared" si="16"/>
        <v>0</v>
      </c>
      <c r="J48" s="329">
        <f t="shared" si="16"/>
        <v>25500</v>
      </c>
      <c r="K48" s="329">
        <f t="shared" si="16"/>
        <v>0</v>
      </c>
      <c r="L48" s="329">
        <f t="shared" si="16"/>
        <v>25500</v>
      </c>
    </row>
    <row r="49" spans="1:12" ht="13.5" thickBot="1">
      <c r="A49" s="129" t="s">
        <v>167</v>
      </c>
      <c r="B49" s="66" t="s">
        <v>763</v>
      </c>
      <c r="C49" s="70"/>
      <c r="D49" s="94">
        <v>637004</v>
      </c>
      <c r="E49" s="72" t="s">
        <v>426</v>
      </c>
      <c r="F49" s="327">
        <v>500</v>
      </c>
      <c r="G49" s="327"/>
      <c r="H49" s="327">
        <f t="shared" si="4"/>
        <v>500</v>
      </c>
      <c r="I49" s="327"/>
      <c r="J49" s="327">
        <f t="shared" si="5"/>
        <v>500</v>
      </c>
      <c r="K49" s="327"/>
      <c r="L49" s="327">
        <f>J49+K49</f>
        <v>500</v>
      </c>
    </row>
    <row r="50" spans="1:12" ht="13.5" thickBot="1">
      <c r="A50" s="129" t="s">
        <v>169</v>
      </c>
      <c r="B50" s="66" t="s">
        <v>800</v>
      </c>
      <c r="C50" s="70"/>
      <c r="D50" s="94">
        <v>637004</v>
      </c>
      <c r="E50" s="72" t="s">
        <v>430</v>
      </c>
      <c r="F50" s="327">
        <v>3500</v>
      </c>
      <c r="G50" s="327"/>
      <c r="H50" s="327">
        <f t="shared" si="4"/>
        <v>3500</v>
      </c>
      <c r="I50" s="327"/>
      <c r="J50" s="327">
        <f t="shared" si="5"/>
        <v>3500</v>
      </c>
      <c r="K50" s="327"/>
      <c r="L50" s="327">
        <f>J50+K50</f>
        <v>3500</v>
      </c>
    </row>
    <row r="51" spans="1:12" ht="13.5" thickBot="1">
      <c r="A51" s="129" t="s">
        <v>171</v>
      </c>
      <c r="B51" s="66" t="s">
        <v>800</v>
      </c>
      <c r="C51" s="70"/>
      <c r="D51" s="94">
        <v>637002</v>
      </c>
      <c r="E51" s="72" t="s">
        <v>424</v>
      </c>
      <c r="F51" s="327">
        <v>15000</v>
      </c>
      <c r="G51" s="327"/>
      <c r="H51" s="327">
        <f t="shared" si="4"/>
        <v>15000</v>
      </c>
      <c r="I51" s="327"/>
      <c r="J51" s="327">
        <f t="shared" si="5"/>
        <v>15000</v>
      </c>
      <c r="K51" s="327"/>
      <c r="L51" s="327">
        <f>J51+K51</f>
        <v>15000</v>
      </c>
    </row>
    <row r="52" spans="1:12" ht="13.5" thickBot="1">
      <c r="A52" s="129" t="s">
        <v>131</v>
      </c>
      <c r="B52" s="66" t="s">
        <v>800</v>
      </c>
      <c r="C52" s="70"/>
      <c r="D52" s="94">
        <v>637036</v>
      </c>
      <c r="E52" s="72" t="s">
        <v>315</v>
      </c>
      <c r="F52" s="327">
        <v>5500</v>
      </c>
      <c r="G52" s="327"/>
      <c r="H52" s="327">
        <f t="shared" si="4"/>
        <v>5500</v>
      </c>
      <c r="I52" s="327"/>
      <c r="J52" s="327">
        <f t="shared" si="5"/>
        <v>5500</v>
      </c>
      <c r="K52" s="327"/>
      <c r="L52" s="327">
        <f>J52+K52</f>
        <v>5500</v>
      </c>
    </row>
    <row r="53" spans="1:12" ht="13.5" thickBot="1">
      <c r="A53" s="129" t="s">
        <v>205</v>
      </c>
      <c r="B53" s="66" t="s">
        <v>800</v>
      </c>
      <c r="C53" s="70"/>
      <c r="D53" s="94">
        <v>637006</v>
      </c>
      <c r="E53" s="72" t="s">
        <v>88</v>
      </c>
      <c r="F53" s="327">
        <v>1000</v>
      </c>
      <c r="G53" s="327"/>
      <c r="H53" s="327">
        <f t="shared" si="4"/>
        <v>1000</v>
      </c>
      <c r="I53" s="327"/>
      <c r="J53" s="327">
        <f t="shared" si="5"/>
        <v>1000</v>
      </c>
      <c r="K53" s="327"/>
      <c r="L53" s="327">
        <f>J53+K53</f>
        <v>1000</v>
      </c>
    </row>
    <row r="54" spans="1:12" ht="13.5" thickBot="1">
      <c r="A54" s="129" t="s">
        <v>133</v>
      </c>
      <c r="B54" s="66"/>
      <c r="C54" s="70"/>
      <c r="D54" s="455" t="s">
        <v>431</v>
      </c>
      <c r="E54" s="455"/>
      <c r="F54" s="326">
        <f aca="true" t="shared" si="17" ref="F54:L54">SUM(F55:F60)</f>
        <v>2400</v>
      </c>
      <c r="G54" s="326">
        <f t="shared" si="17"/>
        <v>0</v>
      </c>
      <c r="H54" s="326">
        <f t="shared" si="17"/>
        <v>2400</v>
      </c>
      <c r="I54" s="326">
        <f t="shared" si="17"/>
        <v>0</v>
      </c>
      <c r="J54" s="326">
        <f t="shared" si="17"/>
        <v>2400</v>
      </c>
      <c r="K54" s="326">
        <f t="shared" si="17"/>
        <v>200</v>
      </c>
      <c r="L54" s="326">
        <f t="shared" si="17"/>
        <v>2600</v>
      </c>
    </row>
    <row r="55" spans="1:12" ht="13.5" thickBot="1">
      <c r="A55" s="129" t="s">
        <v>134</v>
      </c>
      <c r="B55" s="66" t="s">
        <v>763</v>
      </c>
      <c r="C55" s="70"/>
      <c r="D55" s="94">
        <v>637003</v>
      </c>
      <c r="E55" s="70" t="s">
        <v>432</v>
      </c>
      <c r="F55" s="327">
        <v>100</v>
      </c>
      <c r="G55" s="327"/>
      <c r="H55" s="327">
        <f t="shared" si="4"/>
        <v>100</v>
      </c>
      <c r="I55" s="327"/>
      <c r="J55" s="327">
        <f t="shared" si="5"/>
        <v>100</v>
      </c>
      <c r="K55" s="327"/>
      <c r="L55" s="327">
        <f aca="true" t="shared" si="18" ref="L55:L60">J55+K55</f>
        <v>100</v>
      </c>
    </row>
    <row r="56" spans="1:12" ht="13.5" thickBot="1">
      <c r="A56" s="129" t="s">
        <v>135</v>
      </c>
      <c r="B56" s="66" t="s">
        <v>763</v>
      </c>
      <c r="C56" s="70"/>
      <c r="D56" s="94">
        <v>637036</v>
      </c>
      <c r="E56" s="70" t="s">
        <v>423</v>
      </c>
      <c r="F56" s="327">
        <v>300</v>
      </c>
      <c r="G56" s="327"/>
      <c r="H56" s="327">
        <f t="shared" si="4"/>
        <v>300</v>
      </c>
      <c r="I56" s="327"/>
      <c r="J56" s="327">
        <f t="shared" si="5"/>
        <v>300</v>
      </c>
      <c r="K56" s="327">
        <v>100</v>
      </c>
      <c r="L56" s="327">
        <f t="shared" si="18"/>
        <v>400</v>
      </c>
    </row>
    <row r="57" spans="1:12" ht="13.5" thickBot="1">
      <c r="A57" s="129" t="s">
        <v>210</v>
      </c>
      <c r="B57" s="66" t="s">
        <v>763</v>
      </c>
      <c r="C57" s="70"/>
      <c r="D57" s="94">
        <v>637027</v>
      </c>
      <c r="E57" s="70" t="s">
        <v>338</v>
      </c>
      <c r="F57" s="327">
        <v>500</v>
      </c>
      <c r="G57" s="327"/>
      <c r="H57" s="327">
        <f t="shared" si="4"/>
        <v>500</v>
      </c>
      <c r="I57" s="327"/>
      <c r="J57" s="327">
        <f t="shared" si="5"/>
        <v>500</v>
      </c>
      <c r="K57" s="327">
        <v>600</v>
      </c>
      <c r="L57" s="327">
        <f t="shared" si="18"/>
        <v>1100</v>
      </c>
    </row>
    <row r="58" spans="1:12" ht="13.5" thickBot="1">
      <c r="A58" s="129" t="s">
        <v>137</v>
      </c>
      <c r="B58" s="66" t="s">
        <v>763</v>
      </c>
      <c r="C58" s="70"/>
      <c r="D58" s="94">
        <v>637004</v>
      </c>
      <c r="E58" s="70" t="s">
        <v>433</v>
      </c>
      <c r="F58" s="327">
        <v>1500</v>
      </c>
      <c r="G58" s="327"/>
      <c r="H58" s="327">
        <f t="shared" si="4"/>
        <v>1500</v>
      </c>
      <c r="I58" s="327"/>
      <c r="J58" s="327">
        <f t="shared" si="5"/>
        <v>1500</v>
      </c>
      <c r="K58" s="327">
        <v>-500</v>
      </c>
      <c r="L58" s="327">
        <f t="shared" si="18"/>
        <v>1000</v>
      </c>
    </row>
    <row r="59" spans="1:12" ht="13.5" thickBot="1">
      <c r="A59" s="129" t="s">
        <v>212</v>
      </c>
      <c r="B59" s="66" t="s">
        <v>763</v>
      </c>
      <c r="C59" s="70"/>
      <c r="D59" s="94">
        <v>633006</v>
      </c>
      <c r="E59" s="70" t="s">
        <v>88</v>
      </c>
      <c r="F59" s="327"/>
      <c r="G59" s="327"/>
      <c r="H59" s="327">
        <f t="shared" si="4"/>
        <v>0</v>
      </c>
      <c r="I59" s="327"/>
      <c r="J59" s="327">
        <f t="shared" si="5"/>
        <v>0</v>
      </c>
      <c r="K59" s="327"/>
      <c r="L59" s="327">
        <f t="shared" si="18"/>
        <v>0</v>
      </c>
    </row>
    <row r="60" spans="1:12" ht="13.5" thickBot="1">
      <c r="A60" s="129" t="s">
        <v>139</v>
      </c>
      <c r="B60" s="96" t="s">
        <v>763</v>
      </c>
      <c r="C60" s="97"/>
      <c r="D60" s="97" t="s">
        <v>434</v>
      </c>
      <c r="E60" s="97" t="s">
        <v>435</v>
      </c>
      <c r="F60" s="330"/>
      <c r="G60" s="330"/>
      <c r="H60" s="330">
        <f t="shared" si="4"/>
        <v>0</v>
      </c>
      <c r="I60" s="330"/>
      <c r="J60" s="330">
        <f t="shared" si="5"/>
        <v>0</v>
      </c>
      <c r="K60" s="330"/>
      <c r="L60" s="330">
        <f t="shared" si="18"/>
        <v>0</v>
      </c>
    </row>
    <row r="61" spans="1:12" ht="12.75">
      <c r="A61" s="90"/>
      <c r="B61" s="90"/>
      <c r="C61" s="90"/>
      <c r="D61" s="90"/>
      <c r="E61" s="90"/>
      <c r="F61" s="321"/>
      <c r="G61" s="321"/>
      <c r="H61" s="321"/>
      <c r="I61" s="321"/>
      <c r="J61" s="321"/>
      <c r="K61" s="321"/>
      <c r="L61" s="321"/>
    </row>
    <row r="62" spans="1:12" ht="12.75">
      <c r="A62" s="90"/>
      <c r="B62" s="90"/>
      <c r="C62" s="90"/>
      <c r="D62" s="90"/>
      <c r="E62" s="90"/>
      <c r="F62" s="321"/>
      <c r="G62" s="321"/>
      <c r="H62" s="321"/>
      <c r="I62" s="321"/>
      <c r="J62" s="321"/>
      <c r="K62" s="321"/>
      <c r="L62" s="321"/>
    </row>
    <row r="63" spans="1:12" ht="12.75">
      <c r="A63" s="90"/>
      <c r="B63" s="90"/>
      <c r="C63" s="90"/>
      <c r="D63" s="90"/>
      <c r="E63" s="90"/>
      <c r="F63" s="321"/>
      <c r="G63" s="321"/>
      <c r="H63" s="321"/>
      <c r="I63" s="321"/>
      <c r="J63" s="321"/>
      <c r="K63" s="321"/>
      <c r="L63" s="321"/>
    </row>
    <row r="64" spans="1:12" ht="12.75">
      <c r="A64" s="90"/>
      <c r="B64" s="90"/>
      <c r="C64" s="90"/>
      <c r="D64" s="90"/>
      <c r="E64" s="90"/>
      <c r="F64" s="321"/>
      <c r="G64" s="321"/>
      <c r="H64" s="321"/>
      <c r="I64" s="321"/>
      <c r="J64" s="321"/>
      <c r="K64" s="321"/>
      <c r="L64" s="321"/>
    </row>
    <row r="65" spans="1:12" ht="12.75">
      <c r="A65" s="90"/>
      <c r="B65" s="90"/>
      <c r="C65" s="90"/>
      <c r="D65" s="90"/>
      <c r="E65" s="90"/>
      <c r="F65" s="321"/>
      <c r="G65" s="321"/>
      <c r="H65" s="321"/>
      <c r="I65" s="321"/>
      <c r="J65" s="321"/>
      <c r="K65" s="321"/>
      <c r="L65" s="321"/>
    </row>
    <row r="66" spans="1:12" ht="12.75">
      <c r="A66" s="90"/>
      <c r="B66" s="90"/>
      <c r="C66" s="90"/>
      <c r="D66" s="90"/>
      <c r="E66" s="90"/>
      <c r="F66" s="321"/>
      <c r="G66" s="321"/>
      <c r="H66" s="321"/>
      <c r="I66" s="321"/>
      <c r="J66" s="321"/>
      <c r="K66" s="321"/>
      <c r="L66" s="321"/>
    </row>
    <row r="67" spans="1:12" ht="12.75">
      <c r="A67" s="90"/>
      <c r="B67" s="90"/>
      <c r="C67" s="90"/>
      <c r="D67" s="90"/>
      <c r="E67" s="90"/>
      <c r="F67" s="321"/>
      <c r="G67" s="321"/>
      <c r="H67" s="321"/>
      <c r="I67" s="321"/>
      <c r="J67" s="321"/>
      <c r="K67" s="321"/>
      <c r="L67" s="321"/>
    </row>
    <row r="68" spans="1:12" ht="12.75">
      <c r="A68" s="90"/>
      <c r="B68" s="90"/>
      <c r="C68" s="90"/>
      <c r="D68" s="90"/>
      <c r="E68" s="90"/>
      <c r="F68" s="321"/>
      <c r="G68" s="321"/>
      <c r="H68" s="321"/>
      <c r="I68" s="321"/>
      <c r="J68" s="321"/>
      <c r="K68" s="321"/>
      <c r="L68" s="321"/>
    </row>
    <row r="69" spans="1:12" ht="12.75">
      <c r="A69" s="90"/>
      <c r="B69" s="90"/>
      <c r="C69" s="90"/>
      <c r="D69" s="90"/>
      <c r="E69" s="90"/>
      <c r="F69" s="321"/>
      <c r="G69" s="321"/>
      <c r="H69" s="321"/>
      <c r="I69" s="321"/>
      <c r="J69" s="321"/>
      <c r="K69" s="321"/>
      <c r="L69" s="321"/>
    </row>
    <row r="70" spans="1:12" ht="12.75">
      <c r="A70" s="90"/>
      <c r="B70" s="90"/>
      <c r="C70" s="90"/>
      <c r="D70" s="90"/>
      <c r="E70" s="90"/>
      <c r="F70" s="321"/>
      <c r="G70" s="321"/>
      <c r="H70" s="321"/>
      <c r="I70" s="321"/>
      <c r="J70" s="321"/>
      <c r="K70" s="321"/>
      <c r="L70" s="321"/>
    </row>
    <row r="71" spans="1:12" ht="12.75">
      <c r="A71" s="90"/>
      <c r="B71" s="90"/>
      <c r="C71" s="90"/>
      <c r="D71" s="90"/>
      <c r="E71" s="90"/>
      <c r="F71" s="321"/>
      <c r="G71" s="321"/>
      <c r="H71" s="321"/>
      <c r="I71" s="321"/>
      <c r="J71" s="321"/>
      <c r="K71" s="321"/>
      <c r="L71" s="321"/>
    </row>
    <row r="72" spans="1:12" ht="12.75">
      <c r="A72" s="90"/>
      <c r="B72" s="90"/>
      <c r="C72" s="90"/>
      <c r="D72" s="90"/>
      <c r="E72" s="90"/>
      <c r="F72" s="321"/>
      <c r="G72" s="321"/>
      <c r="H72" s="321"/>
      <c r="I72" s="321"/>
      <c r="J72" s="321"/>
      <c r="K72" s="321"/>
      <c r="L72" s="321"/>
    </row>
    <row r="73" spans="1:12" ht="12.75">
      <c r="A73" s="90"/>
      <c r="B73" s="90"/>
      <c r="C73" s="90"/>
      <c r="D73" s="90"/>
      <c r="E73" s="90"/>
      <c r="F73" s="321"/>
      <c r="G73" s="321"/>
      <c r="H73" s="321"/>
      <c r="I73" s="321"/>
      <c r="J73" s="321"/>
      <c r="K73" s="321"/>
      <c r="L73" s="321"/>
    </row>
    <row r="74" spans="1:12" ht="12.75">
      <c r="A74" s="90"/>
      <c r="B74" s="90"/>
      <c r="C74" s="90"/>
      <c r="D74" s="90"/>
      <c r="E74" s="90"/>
      <c r="F74" s="321"/>
      <c r="G74" s="321"/>
      <c r="H74" s="321"/>
      <c r="I74" s="321"/>
      <c r="J74" s="321"/>
      <c r="K74" s="321"/>
      <c r="L74" s="321"/>
    </row>
    <row r="75" spans="1:12" ht="12.75">
      <c r="A75" s="90"/>
      <c r="B75" s="90"/>
      <c r="C75" s="90"/>
      <c r="D75" s="90"/>
      <c r="E75" s="90"/>
      <c r="F75" s="321"/>
      <c r="G75" s="321"/>
      <c r="H75" s="321"/>
      <c r="I75" s="321"/>
      <c r="J75" s="321"/>
      <c r="K75" s="321"/>
      <c r="L75" s="321"/>
    </row>
    <row r="76" spans="1:12" ht="12.75">
      <c r="A76" s="90"/>
      <c r="B76" s="90"/>
      <c r="C76" s="90"/>
      <c r="D76" s="90"/>
      <c r="E76" s="90"/>
      <c r="F76" s="321"/>
      <c r="G76" s="321"/>
      <c r="H76" s="321"/>
      <c r="I76" s="321"/>
      <c r="J76" s="321"/>
      <c r="K76" s="321"/>
      <c r="L76" s="321"/>
    </row>
    <row r="77" spans="1:12" ht="12.75">
      <c r="A77" s="90"/>
      <c r="B77" s="90"/>
      <c r="C77" s="90"/>
      <c r="D77" s="90"/>
      <c r="E77" s="90"/>
      <c r="F77" s="321"/>
      <c r="G77" s="321"/>
      <c r="H77" s="321"/>
      <c r="I77" s="321"/>
      <c r="J77" s="321"/>
      <c r="K77" s="321"/>
      <c r="L77" s="321"/>
    </row>
    <row r="78" spans="1:12" ht="12.75">
      <c r="A78" s="90"/>
      <c r="B78" s="90"/>
      <c r="C78" s="90"/>
      <c r="D78" s="90"/>
      <c r="E78" s="90"/>
      <c r="F78" s="321"/>
      <c r="G78" s="321"/>
      <c r="H78" s="321"/>
      <c r="I78" s="321"/>
      <c r="J78" s="321"/>
      <c r="K78" s="321"/>
      <c r="L78" s="321"/>
    </row>
    <row r="79" spans="1:12" ht="12.75">
      <c r="A79" s="90"/>
      <c r="B79" s="90"/>
      <c r="C79" s="90"/>
      <c r="D79" s="90"/>
      <c r="E79" s="90"/>
      <c r="F79" s="321"/>
      <c r="G79" s="321"/>
      <c r="H79" s="321"/>
      <c r="I79" s="321"/>
      <c r="J79" s="321"/>
      <c r="K79" s="321"/>
      <c r="L79" s="321"/>
    </row>
    <row r="80" spans="1:12" ht="12.75">
      <c r="A80" s="90"/>
      <c r="B80" s="90"/>
      <c r="C80" s="90"/>
      <c r="D80" s="90"/>
      <c r="E80" s="90"/>
      <c r="F80" s="321"/>
      <c r="G80" s="321"/>
      <c r="H80" s="321"/>
      <c r="I80" s="321"/>
      <c r="J80" s="321"/>
      <c r="K80" s="321"/>
      <c r="L80" s="321"/>
    </row>
    <row r="81" spans="1:12" ht="12.75">
      <c r="A81" s="90"/>
      <c r="B81" s="90"/>
      <c r="C81" s="90"/>
      <c r="D81" s="90"/>
      <c r="E81" s="90"/>
      <c r="F81" s="321"/>
      <c r="G81" s="321"/>
      <c r="H81" s="321"/>
      <c r="I81" s="321"/>
      <c r="J81" s="321"/>
      <c r="K81" s="321"/>
      <c r="L81" s="321"/>
    </row>
    <row r="82" spans="1:12" ht="12.75">
      <c r="A82" s="90"/>
      <c r="B82" s="90"/>
      <c r="C82" s="90"/>
      <c r="D82" s="90"/>
      <c r="E82" s="90"/>
      <c r="F82" s="321"/>
      <c r="G82" s="321"/>
      <c r="H82" s="321"/>
      <c r="I82" s="321"/>
      <c r="J82" s="321"/>
      <c r="K82" s="321"/>
      <c r="L82" s="321"/>
    </row>
    <row r="83" spans="1:12" ht="12.75">
      <c r="A83" s="90"/>
      <c r="B83" s="90"/>
      <c r="C83" s="90"/>
      <c r="D83" s="90"/>
      <c r="E83" s="90"/>
      <c r="F83" s="321"/>
      <c r="G83" s="321"/>
      <c r="H83" s="321"/>
      <c r="I83" s="321"/>
      <c r="J83" s="321"/>
      <c r="K83" s="321"/>
      <c r="L83" s="321"/>
    </row>
    <row r="84" spans="1:12" ht="12.75">
      <c r="A84" s="90"/>
      <c r="B84" s="90"/>
      <c r="C84" s="90"/>
      <c r="D84" s="90"/>
      <c r="E84" s="90"/>
      <c r="F84" s="321"/>
      <c r="G84" s="321"/>
      <c r="H84" s="321"/>
      <c r="I84" s="321"/>
      <c r="J84" s="321"/>
      <c r="K84" s="321"/>
      <c r="L84" s="321"/>
    </row>
    <row r="85" spans="1:12" ht="12.75">
      <c r="A85" s="90"/>
      <c r="B85" s="90"/>
      <c r="C85" s="90"/>
      <c r="D85" s="90"/>
      <c r="E85" s="90"/>
      <c r="F85" s="321"/>
      <c r="G85" s="321"/>
      <c r="H85" s="321"/>
      <c r="I85" s="321"/>
      <c r="J85" s="321"/>
      <c r="K85" s="321"/>
      <c r="L85" s="321"/>
    </row>
    <row r="86" spans="1:12" ht="12.75">
      <c r="A86" s="90"/>
      <c r="B86" s="90"/>
      <c r="C86" s="90"/>
      <c r="D86" s="90"/>
      <c r="E86" s="90"/>
      <c r="F86" s="321"/>
      <c r="G86" s="321"/>
      <c r="H86" s="321"/>
      <c r="I86" s="321"/>
      <c r="J86" s="321"/>
      <c r="K86" s="321"/>
      <c r="L86" s="321"/>
    </row>
    <row r="87" spans="1:12" ht="12.75">
      <c r="A87" s="90"/>
      <c r="B87" s="90"/>
      <c r="C87" s="90"/>
      <c r="D87" s="90"/>
      <c r="E87" s="90"/>
      <c r="F87" s="321"/>
      <c r="G87" s="321"/>
      <c r="H87" s="321"/>
      <c r="I87" s="321"/>
      <c r="J87" s="321"/>
      <c r="K87" s="321"/>
      <c r="L87" s="321"/>
    </row>
    <row r="88" spans="1:12" ht="12.75">
      <c r="A88" s="90"/>
      <c r="B88" s="90"/>
      <c r="C88" s="90"/>
      <c r="D88" s="90"/>
      <c r="E88" s="90"/>
      <c r="F88" s="321"/>
      <c r="G88" s="321"/>
      <c r="H88" s="321"/>
      <c r="I88" s="321"/>
      <c r="J88" s="321"/>
      <c r="K88" s="321"/>
      <c r="L88" s="321"/>
    </row>
    <row r="89" spans="1:12" ht="12.75">
      <c r="A89" s="90"/>
      <c r="B89" s="90"/>
      <c r="C89" s="90"/>
      <c r="D89" s="90"/>
      <c r="E89" s="90"/>
      <c r="F89" s="321"/>
      <c r="G89" s="321"/>
      <c r="H89" s="321"/>
      <c r="I89" s="321"/>
      <c r="J89" s="321"/>
      <c r="K89" s="321"/>
      <c r="L89" s="321"/>
    </row>
    <row r="90" spans="1:12" ht="12.75">
      <c r="A90" s="90"/>
      <c r="B90" s="90"/>
      <c r="C90" s="90"/>
      <c r="D90" s="90"/>
      <c r="E90" s="90"/>
      <c r="F90" s="321"/>
      <c r="G90" s="321"/>
      <c r="H90" s="321"/>
      <c r="I90" s="321"/>
      <c r="J90" s="321"/>
      <c r="K90" s="321"/>
      <c r="L90" s="321"/>
    </row>
    <row r="91" spans="1:12" ht="12.75">
      <c r="A91" s="90"/>
      <c r="B91" s="90"/>
      <c r="C91" s="90"/>
      <c r="D91" s="90"/>
      <c r="E91" s="90"/>
      <c r="F91" s="321"/>
      <c r="G91" s="321"/>
      <c r="H91" s="321"/>
      <c r="I91" s="321"/>
      <c r="J91" s="321"/>
      <c r="K91" s="321"/>
      <c r="L91" s="321"/>
    </row>
    <row r="92" spans="1:12" ht="12.75">
      <c r="A92" s="90"/>
      <c r="B92" s="90"/>
      <c r="C92" s="90"/>
      <c r="D92" s="90"/>
      <c r="E92" s="90"/>
      <c r="F92" s="321"/>
      <c r="G92" s="321"/>
      <c r="H92" s="321"/>
      <c r="I92" s="321"/>
      <c r="J92" s="321"/>
      <c r="K92" s="321"/>
      <c r="L92" s="321"/>
    </row>
    <row r="93" spans="1:12" ht="12.75">
      <c r="A93" s="90"/>
      <c r="B93" s="90"/>
      <c r="C93" s="90"/>
      <c r="D93" s="90"/>
      <c r="E93" s="90"/>
      <c r="F93" s="321"/>
      <c r="G93" s="321"/>
      <c r="H93" s="321"/>
      <c r="I93" s="321"/>
      <c r="J93" s="321"/>
      <c r="K93" s="321"/>
      <c r="L93" s="321"/>
    </row>
    <row r="94" spans="1:12" ht="12.75">
      <c r="A94" s="90"/>
      <c r="B94" s="90"/>
      <c r="C94" s="90"/>
      <c r="D94" s="90"/>
      <c r="E94" s="90"/>
      <c r="F94" s="321"/>
      <c r="G94" s="321"/>
      <c r="H94" s="321"/>
      <c r="I94" s="321"/>
      <c r="J94" s="321"/>
      <c r="K94" s="321"/>
      <c r="L94" s="321"/>
    </row>
    <row r="95" spans="1:12" ht="12.75">
      <c r="A95" s="90"/>
      <c r="B95" s="90"/>
      <c r="C95" s="90"/>
      <c r="D95" s="90"/>
      <c r="E95" s="90"/>
      <c r="F95" s="321"/>
      <c r="G95" s="321"/>
      <c r="H95" s="321"/>
      <c r="I95" s="321"/>
      <c r="J95" s="321"/>
      <c r="K95" s="321"/>
      <c r="L95" s="321"/>
    </row>
    <row r="96" spans="1:12" ht="12.75">
      <c r="A96" s="90"/>
      <c r="B96" s="90"/>
      <c r="C96" s="90"/>
      <c r="D96" s="90"/>
      <c r="E96" s="90"/>
      <c r="F96" s="321"/>
      <c r="G96" s="321"/>
      <c r="H96" s="321"/>
      <c r="I96" s="321"/>
      <c r="J96" s="321"/>
      <c r="K96" s="321"/>
      <c r="L96" s="321"/>
    </row>
    <row r="97" spans="1:12" ht="12.75">
      <c r="A97" s="90"/>
      <c r="B97" s="90"/>
      <c r="C97" s="90"/>
      <c r="D97" s="90"/>
      <c r="E97" s="90"/>
      <c r="F97" s="321"/>
      <c r="G97" s="321"/>
      <c r="H97" s="321"/>
      <c r="I97" s="321"/>
      <c r="J97" s="321"/>
      <c r="K97" s="321"/>
      <c r="L97" s="321"/>
    </row>
    <row r="98" spans="1:12" ht="12.75">
      <c r="A98" s="90"/>
      <c r="B98" s="90"/>
      <c r="C98" s="90"/>
      <c r="D98" s="90"/>
      <c r="E98" s="90"/>
      <c r="F98" s="321"/>
      <c r="G98" s="321"/>
      <c r="H98" s="321"/>
      <c r="I98" s="321"/>
      <c r="J98" s="321"/>
      <c r="K98" s="321"/>
      <c r="L98" s="321"/>
    </row>
    <row r="99" spans="1:12" ht="12.75">
      <c r="A99" s="90"/>
      <c r="B99" s="90"/>
      <c r="C99" s="90"/>
      <c r="D99" s="90"/>
      <c r="E99" s="90"/>
      <c r="F99" s="321"/>
      <c r="G99" s="321"/>
      <c r="H99" s="321"/>
      <c r="I99" s="321"/>
      <c r="J99" s="321"/>
      <c r="K99" s="321"/>
      <c r="L99" s="321"/>
    </row>
    <row r="100" spans="1:12" ht="12.75">
      <c r="A100" s="90"/>
      <c r="B100" s="90"/>
      <c r="C100" s="90"/>
      <c r="D100" s="90"/>
      <c r="E100" s="90"/>
      <c r="F100" s="321"/>
      <c r="G100" s="321"/>
      <c r="H100" s="321"/>
      <c r="I100" s="321"/>
      <c r="J100" s="321"/>
      <c r="K100" s="321"/>
      <c r="L100" s="321"/>
    </row>
    <row r="101" spans="1:12" ht="12.75">
      <c r="A101" s="90"/>
      <c r="B101" s="90"/>
      <c r="C101" s="90"/>
      <c r="D101" s="90"/>
      <c r="E101" s="90"/>
      <c r="F101" s="321"/>
      <c r="G101" s="321"/>
      <c r="H101" s="321"/>
      <c r="I101" s="321"/>
      <c r="J101" s="321"/>
      <c r="K101" s="321"/>
      <c r="L101" s="321"/>
    </row>
    <row r="102" spans="1:12" ht="12.75">
      <c r="A102" s="90"/>
      <c r="B102" s="90"/>
      <c r="C102" s="90"/>
      <c r="D102" s="90"/>
      <c r="E102" s="90"/>
      <c r="F102" s="321"/>
      <c r="G102" s="321"/>
      <c r="H102" s="321"/>
      <c r="I102" s="321"/>
      <c r="J102" s="321"/>
      <c r="K102" s="321"/>
      <c r="L102" s="321"/>
    </row>
    <row r="103" spans="1:12" ht="12.75">
      <c r="A103" s="90"/>
      <c r="B103" s="90"/>
      <c r="C103" s="90"/>
      <c r="D103" s="90"/>
      <c r="E103" s="90"/>
      <c r="F103" s="321"/>
      <c r="G103" s="321"/>
      <c r="H103" s="321"/>
      <c r="I103" s="321"/>
      <c r="J103" s="321"/>
      <c r="K103" s="321"/>
      <c r="L103" s="321"/>
    </row>
    <row r="104" spans="1:12" ht="12.75">
      <c r="A104" s="90"/>
      <c r="B104" s="90"/>
      <c r="C104" s="90"/>
      <c r="D104" s="90"/>
      <c r="E104" s="90"/>
      <c r="F104" s="321"/>
      <c r="G104" s="321"/>
      <c r="H104" s="321"/>
      <c r="I104" s="321"/>
      <c r="J104" s="321"/>
      <c r="K104" s="321"/>
      <c r="L104" s="321"/>
    </row>
    <row r="105" spans="1:12" ht="12.75">
      <c r="A105" s="90"/>
      <c r="B105" s="90"/>
      <c r="C105" s="90"/>
      <c r="D105" s="90"/>
      <c r="E105" s="90"/>
      <c r="F105" s="321"/>
      <c r="G105" s="321"/>
      <c r="H105" s="321"/>
      <c r="I105" s="321"/>
      <c r="J105" s="321"/>
      <c r="K105" s="321"/>
      <c r="L105" s="321"/>
    </row>
    <row r="106" spans="1:12" ht="12.75">
      <c r="A106" s="90"/>
      <c r="B106" s="90"/>
      <c r="C106" s="90"/>
      <c r="D106" s="90"/>
      <c r="E106" s="90"/>
      <c r="F106" s="321"/>
      <c r="G106" s="321"/>
      <c r="H106" s="321"/>
      <c r="I106" s="321"/>
      <c r="J106" s="321"/>
      <c r="K106" s="321"/>
      <c r="L106" s="321"/>
    </row>
    <row r="107" spans="1:12" ht="12.75">
      <c r="A107" s="90"/>
      <c r="B107" s="90"/>
      <c r="C107" s="90"/>
      <c r="D107" s="90"/>
      <c r="E107" s="90"/>
      <c r="F107" s="321"/>
      <c r="G107" s="321"/>
      <c r="H107" s="321"/>
      <c r="I107" s="321"/>
      <c r="J107" s="321"/>
      <c r="K107" s="321"/>
      <c r="L107" s="321"/>
    </row>
    <row r="108" spans="1:12" ht="12.75">
      <c r="A108" s="90"/>
      <c r="B108" s="90"/>
      <c r="C108" s="90"/>
      <c r="D108" s="90"/>
      <c r="E108" s="90"/>
      <c r="F108" s="321"/>
      <c r="G108" s="321"/>
      <c r="H108" s="321"/>
      <c r="I108" s="321"/>
      <c r="J108" s="321"/>
      <c r="K108" s="321"/>
      <c r="L108" s="321"/>
    </row>
    <row r="109" spans="1:12" ht="12.75">
      <c r="A109" s="90"/>
      <c r="B109" s="90"/>
      <c r="C109" s="90"/>
      <c r="D109" s="90"/>
      <c r="E109" s="90"/>
      <c r="F109" s="321"/>
      <c r="G109" s="321"/>
      <c r="H109" s="321"/>
      <c r="I109" s="321"/>
      <c r="J109" s="321"/>
      <c r="K109" s="321"/>
      <c r="L109" s="321"/>
    </row>
    <row r="110" spans="1:12" ht="12.75">
      <c r="A110" s="90"/>
      <c r="B110" s="90"/>
      <c r="C110" s="90"/>
      <c r="D110" s="90"/>
      <c r="E110" s="90"/>
      <c r="F110" s="321"/>
      <c r="G110" s="321"/>
      <c r="H110" s="321"/>
      <c r="I110" s="321"/>
      <c r="J110" s="321"/>
      <c r="K110" s="321"/>
      <c r="L110" s="321"/>
    </row>
    <row r="111" spans="1:12" ht="12.75">
      <c r="A111" s="90"/>
      <c r="B111" s="90"/>
      <c r="C111" s="90"/>
      <c r="D111" s="90"/>
      <c r="E111" s="90"/>
      <c r="F111" s="321"/>
      <c r="G111" s="321"/>
      <c r="H111" s="321"/>
      <c r="I111" s="321"/>
      <c r="J111" s="321"/>
      <c r="K111" s="321"/>
      <c r="L111" s="321"/>
    </row>
    <row r="112" spans="1:12" ht="12.75">
      <c r="A112" s="90"/>
      <c r="B112" s="90"/>
      <c r="C112" s="90"/>
      <c r="D112" s="90"/>
      <c r="E112" s="90"/>
      <c r="F112" s="321"/>
      <c r="G112" s="321"/>
      <c r="H112" s="321"/>
      <c r="I112" s="321"/>
      <c r="J112" s="321"/>
      <c r="K112" s="321"/>
      <c r="L112" s="321"/>
    </row>
    <row r="113" spans="1:12" ht="12.75">
      <c r="A113" s="90"/>
      <c r="B113" s="90"/>
      <c r="C113" s="90"/>
      <c r="D113" s="90"/>
      <c r="E113" s="90"/>
      <c r="F113" s="321"/>
      <c r="G113" s="321"/>
      <c r="H113" s="321"/>
      <c r="I113" s="321"/>
      <c r="J113" s="321"/>
      <c r="K113" s="321"/>
      <c r="L113" s="321"/>
    </row>
    <row r="114" spans="1:12" ht="12.75">
      <c r="A114" s="90"/>
      <c r="B114" s="90"/>
      <c r="C114" s="90"/>
      <c r="D114" s="90"/>
      <c r="E114" s="90"/>
      <c r="F114" s="321"/>
      <c r="G114" s="321"/>
      <c r="H114" s="321"/>
      <c r="I114" s="321"/>
      <c r="J114" s="321"/>
      <c r="K114" s="321"/>
      <c r="L114" s="321"/>
    </row>
    <row r="115" spans="1:12" ht="12.75">
      <c r="A115" s="90"/>
      <c r="B115" s="90"/>
      <c r="C115" s="90"/>
      <c r="D115" s="90"/>
      <c r="E115" s="90"/>
      <c r="F115" s="321"/>
      <c r="G115" s="321"/>
      <c r="H115" s="321"/>
      <c r="I115" s="321"/>
      <c r="J115" s="321"/>
      <c r="K115" s="321"/>
      <c r="L115" s="321"/>
    </row>
    <row r="116" spans="1:12" ht="12.75">
      <c r="A116" s="90"/>
      <c r="B116" s="90"/>
      <c r="C116" s="90"/>
      <c r="D116" s="90"/>
      <c r="E116" s="90"/>
      <c r="F116" s="321"/>
      <c r="G116" s="321"/>
      <c r="H116" s="321"/>
      <c r="I116" s="321"/>
      <c r="J116" s="321"/>
      <c r="K116" s="321"/>
      <c r="L116" s="321"/>
    </row>
    <row r="117" spans="1:12" ht="12.75">
      <c r="A117" s="90"/>
      <c r="B117" s="90"/>
      <c r="C117" s="90"/>
      <c r="D117" s="90"/>
      <c r="E117" s="90"/>
      <c r="F117" s="321"/>
      <c r="G117" s="321"/>
      <c r="H117" s="321"/>
      <c r="I117" s="321"/>
      <c r="J117" s="321"/>
      <c r="K117" s="321"/>
      <c r="L117" s="321"/>
    </row>
    <row r="118" spans="1:12" ht="12.75">
      <c r="A118" s="90"/>
      <c r="B118" s="90"/>
      <c r="C118" s="90"/>
      <c r="D118" s="90"/>
      <c r="E118" s="90"/>
      <c r="F118" s="321"/>
      <c r="G118" s="321"/>
      <c r="H118" s="321"/>
      <c r="I118" s="321"/>
      <c r="J118" s="321"/>
      <c r="K118" s="321"/>
      <c r="L118" s="321"/>
    </row>
    <row r="119" spans="1:12" ht="12.75">
      <c r="A119" s="90"/>
      <c r="B119" s="90"/>
      <c r="C119" s="90"/>
      <c r="D119" s="90"/>
      <c r="E119" s="90"/>
      <c r="F119" s="321"/>
      <c r="G119" s="321"/>
      <c r="H119" s="321"/>
      <c r="I119" s="321"/>
      <c r="J119" s="321"/>
      <c r="K119" s="321"/>
      <c r="L119" s="321"/>
    </row>
    <row r="120" spans="1:12" ht="12.75">
      <c r="A120" s="90"/>
      <c r="B120" s="90"/>
      <c r="C120" s="90"/>
      <c r="D120" s="90"/>
      <c r="E120" s="90"/>
      <c r="F120" s="321"/>
      <c r="G120" s="321"/>
      <c r="H120" s="321"/>
      <c r="I120" s="321"/>
      <c r="J120" s="321"/>
      <c r="K120" s="321"/>
      <c r="L120" s="321"/>
    </row>
    <row r="121" spans="1:12" ht="12.75">
      <c r="A121" s="90"/>
      <c r="B121" s="90"/>
      <c r="C121" s="90"/>
      <c r="D121" s="90"/>
      <c r="E121" s="90"/>
      <c r="F121" s="321"/>
      <c r="G121" s="321"/>
      <c r="H121" s="321"/>
      <c r="I121" s="321"/>
      <c r="J121" s="321"/>
      <c r="K121" s="321"/>
      <c r="L121" s="321"/>
    </row>
    <row r="122" spans="1:12" ht="12.75">
      <c r="A122" s="90"/>
      <c r="B122" s="90"/>
      <c r="C122" s="90"/>
      <c r="D122" s="90"/>
      <c r="E122" s="90"/>
      <c r="F122" s="321"/>
      <c r="G122" s="321"/>
      <c r="H122" s="321"/>
      <c r="I122" s="321"/>
      <c r="J122" s="321"/>
      <c r="K122" s="321"/>
      <c r="L122" s="321"/>
    </row>
    <row r="123" spans="1:12" ht="12.75">
      <c r="A123" s="90"/>
      <c r="B123" s="90"/>
      <c r="C123" s="90"/>
      <c r="D123" s="90"/>
      <c r="E123" s="90"/>
      <c r="F123" s="321"/>
      <c r="G123" s="321"/>
      <c r="H123" s="321"/>
      <c r="I123" s="321"/>
      <c r="J123" s="321"/>
      <c r="K123" s="321"/>
      <c r="L123" s="321"/>
    </row>
    <row r="124" spans="1:12" ht="12.75">
      <c r="A124" s="90"/>
      <c r="B124" s="90"/>
      <c r="C124" s="90"/>
      <c r="D124" s="90"/>
      <c r="E124" s="90"/>
      <c r="F124" s="321"/>
      <c r="G124" s="321"/>
      <c r="H124" s="321"/>
      <c r="I124" s="321"/>
      <c r="J124" s="321"/>
      <c r="K124" s="321"/>
      <c r="L124" s="321"/>
    </row>
    <row r="125" spans="1:12" ht="12.75">
      <c r="A125" s="90"/>
      <c r="B125" s="90"/>
      <c r="C125" s="90"/>
      <c r="D125" s="90"/>
      <c r="E125" s="90"/>
      <c r="F125" s="321"/>
      <c r="G125" s="321"/>
      <c r="H125" s="321"/>
      <c r="I125" s="321"/>
      <c r="J125" s="321"/>
      <c r="K125" s="321"/>
      <c r="L125" s="321"/>
    </row>
    <row r="126" spans="1:12" ht="12.75">
      <c r="A126" s="90"/>
      <c r="B126" s="90"/>
      <c r="C126" s="90"/>
      <c r="D126" s="90"/>
      <c r="E126" s="90"/>
      <c r="F126" s="321"/>
      <c r="G126" s="321"/>
      <c r="H126" s="321"/>
      <c r="I126" s="321"/>
      <c r="J126" s="321"/>
      <c r="K126" s="321"/>
      <c r="L126" s="321"/>
    </row>
    <row r="127" spans="1:12" ht="12.75">
      <c r="A127" s="90"/>
      <c r="B127" s="90"/>
      <c r="C127" s="90"/>
      <c r="D127" s="90"/>
      <c r="E127" s="90"/>
      <c r="F127" s="321"/>
      <c r="G127" s="321"/>
      <c r="H127" s="321"/>
      <c r="I127" s="321"/>
      <c r="J127" s="321"/>
      <c r="K127" s="321"/>
      <c r="L127" s="321"/>
    </row>
    <row r="128" spans="1:12" ht="12.75">
      <c r="A128" s="90"/>
      <c r="B128" s="90"/>
      <c r="C128" s="90"/>
      <c r="D128" s="90"/>
      <c r="E128" s="90"/>
      <c r="F128" s="321"/>
      <c r="G128" s="321"/>
      <c r="H128" s="321"/>
      <c r="I128" s="321"/>
      <c r="J128" s="321"/>
      <c r="K128" s="321"/>
      <c r="L128" s="321"/>
    </row>
    <row r="129" spans="1:12" ht="12.75">
      <c r="A129" s="90"/>
      <c r="B129" s="90"/>
      <c r="C129" s="90"/>
      <c r="D129" s="90"/>
      <c r="E129" s="90"/>
      <c r="F129" s="321"/>
      <c r="G129" s="321"/>
      <c r="H129" s="321"/>
      <c r="I129" s="321"/>
      <c r="J129" s="321"/>
      <c r="K129" s="321"/>
      <c r="L129" s="321"/>
    </row>
    <row r="130" spans="1:12" ht="12.75">
      <c r="A130" s="90"/>
      <c r="B130" s="90"/>
      <c r="C130" s="90"/>
      <c r="D130" s="90"/>
      <c r="E130" s="90"/>
      <c r="F130" s="321"/>
      <c r="G130" s="321"/>
      <c r="H130" s="321"/>
      <c r="I130" s="321"/>
      <c r="J130" s="321"/>
      <c r="K130" s="321"/>
      <c r="L130" s="321"/>
    </row>
    <row r="131" spans="1:12" ht="12.75">
      <c r="A131" s="90"/>
      <c r="B131" s="90"/>
      <c r="C131" s="90"/>
      <c r="D131" s="90"/>
      <c r="E131" s="90"/>
      <c r="F131" s="321"/>
      <c r="G131" s="321"/>
      <c r="H131" s="321"/>
      <c r="I131" s="321"/>
      <c r="J131" s="321"/>
      <c r="K131" s="321"/>
      <c r="L131" s="321"/>
    </row>
    <row r="132" spans="1:12" ht="12.75">
      <c r="A132" s="90"/>
      <c r="B132" s="90"/>
      <c r="C132" s="90"/>
      <c r="D132" s="90"/>
      <c r="E132" s="90"/>
      <c r="F132" s="321"/>
      <c r="G132" s="321"/>
      <c r="H132" s="321"/>
      <c r="I132" s="321"/>
      <c r="J132" s="321"/>
      <c r="K132" s="321"/>
      <c r="L132" s="321"/>
    </row>
    <row r="133" spans="1:12" ht="12.75">
      <c r="A133" s="90"/>
      <c r="B133" s="90"/>
      <c r="C133" s="90"/>
      <c r="D133" s="90"/>
      <c r="E133" s="90"/>
      <c r="F133" s="321"/>
      <c r="G133" s="321"/>
      <c r="H133" s="321"/>
      <c r="I133" s="321"/>
      <c r="J133" s="321"/>
      <c r="K133" s="321"/>
      <c r="L133" s="321"/>
    </row>
    <row r="134" spans="1:12" ht="12.75">
      <c r="A134" s="90"/>
      <c r="B134" s="90"/>
      <c r="C134" s="90"/>
      <c r="D134" s="90"/>
      <c r="E134" s="90"/>
      <c r="F134" s="321"/>
      <c r="G134" s="321"/>
      <c r="H134" s="321"/>
      <c r="I134" s="321"/>
      <c r="J134" s="321"/>
      <c r="K134" s="321"/>
      <c r="L134" s="321"/>
    </row>
    <row r="135" spans="1:12" ht="12.75">
      <c r="A135" s="90"/>
      <c r="B135" s="90"/>
      <c r="C135" s="90"/>
      <c r="D135" s="90"/>
      <c r="E135" s="90"/>
      <c r="F135" s="321"/>
      <c r="G135" s="321"/>
      <c r="H135" s="321"/>
      <c r="I135" s="321"/>
      <c r="J135" s="321"/>
      <c r="K135" s="321"/>
      <c r="L135" s="321"/>
    </row>
    <row r="136" spans="1:12" ht="12.75">
      <c r="A136" s="90"/>
      <c r="B136" s="90"/>
      <c r="C136" s="90"/>
      <c r="D136" s="90"/>
      <c r="E136" s="90"/>
      <c r="F136" s="321"/>
      <c r="G136" s="321"/>
      <c r="H136" s="321"/>
      <c r="I136" s="321"/>
      <c r="J136" s="321"/>
      <c r="K136" s="321"/>
      <c r="L136" s="321"/>
    </row>
    <row r="137" spans="1:12" ht="12.75">
      <c r="A137" s="90"/>
      <c r="B137" s="90"/>
      <c r="C137" s="90"/>
      <c r="D137" s="90"/>
      <c r="E137" s="90"/>
      <c r="F137" s="321"/>
      <c r="G137" s="321"/>
      <c r="H137" s="321"/>
      <c r="I137" s="321"/>
      <c r="J137" s="321"/>
      <c r="K137" s="321"/>
      <c r="L137" s="321"/>
    </row>
    <row r="138" spans="1:12" ht="12.75">
      <c r="A138" s="90"/>
      <c r="B138" s="90"/>
      <c r="C138" s="90"/>
      <c r="D138" s="90"/>
      <c r="E138" s="90"/>
      <c r="F138" s="321"/>
      <c r="G138" s="321"/>
      <c r="H138" s="321"/>
      <c r="I138" s="321"/>
      <c r="J138" s="321"/>
      <c r="K138" s="321"/>
      <c r="L138" s="321"/>
    </row>
    <row r="139" spans="1:12" ht="12.75">
      <c r="A139" s="90"/>
      <c r="B139" s="90"/>
      <c r="C139" s="90"/>
      <c r="D139" s="90"/>
      <c r="E139" s="90"/>
      <c r="F139" s="321"/>
      <c r="G139" s="321"/>
      <c r="H139" s="321"/>
      <c r="I139" s="321"/>
      <c r="J139" s="321"/>
      <c r="K139" s="321"/>
      <c r="L139" s="321"/>
    </row>
    <row r="140" spans="1:12" ht="12.75">
      <c r="A140" s="90"/>
      <c r="B140" s="90"/>
      <c r="C140" s="90"/>
      <c r="D140" s="90"/>
      <c r="E140" s="90"/>
      <c r="F140" s="321"/>
      <c r="G140" s="321"/>
      <c r="H140" s="321"/>
      <c r="I140" s="321"/>
      <c r="J140" s="321"/>
      <c r="K140" s="321"/>
      <c r="L140" s="321"/>
    </row>
    <row r="141" spans="1:12" ht="12.75">
      <c r="A141" s="90"/>
      <c r="B141" s="90"/>
      <c r="C141" s="90"/>
      <c r="D141" s="90"/>
      <c r="E141" s="90"/>
      <c r="F141" s="321"/>
      <c r="G141" s="321"/>
      <c r="H141" s="321"/>
      <c r="I141" s="321"/>
      <c r="J141" s="321"/>
      <c r="K141" s="321"/>
      <c r="L141" s="321"/>
    </row>
    <row r="142" spans="1:12" ht="12.75">
      <c r="A142" s="90"/>
      <c r="B142" s="90"/>
      <c r="C142" s="90"/>
      <c r="D142" s="90"/>
      <c r="E142" s="90"/>
      <c r="F142" s="321"/>
      <c r="G142" s="321"/>
      <c r="H142" s="321"/>
      <c r="I142" s="321"/>
      <c r="J142" s="321"/>
      <c r="K142" s="321"/>
      <c r="L142" s="321"/>
    </row>
    <row r="143" spans="1:12" ht="12.75">
      <c r="A143" s="90"/>
      <c r="B143" s="90"/>
      <c r="C143" s="90"/>
      <c r="D143" s="90"/>
      <c r="E143" s="90"/>
      <c r="F143" s="321"/>
      <c r="G143" s="321"/>
      <c r="H143" s="321"/>
      <c r="I143" s="321"/>
      <c r="J143" s="321"/>
      <c r="K143" s="321"/>
      <c r="L143" s="321"/>
    </row>
    <row r="144" spans="1:12" ht="12.75">
      <c r="A144" s="90"/>
      <c r="B144" s="90"/>
      <c r="C144" s="90"/>
      <c r="D144" s="90"/>
      <c r="E144" s="90"/>
      <c r="F144" s="321"/>
      <c r="G144" s="321"/>
      <c r="H144" s="321"/>
      <c r="I144" s="321"/>
      <c r="J144" s="321"/>
      <c r="K144" s="321"/>
      <c r="L144" s="321"/>
    </row>
    <row r="145" spans="1:12" ht="12.75">
      <c r="A145" s="90"/>
      <c r="B145" s="90"/>
      <c r="C145" s="90"/>
      <c r="D145" s="90"/>
      <c r="E145" s="90"/>
      <c r="F145" s="321"/>
      <c r="G145" s="321"/>
      <c r="H145" s="321"/>
      <c r="I145" s="321"/>
      <c r="J145" s="321"/>
      <c r="K145" s="321"/>
      <c r="L145" s="321"/>
    </row>
    <row r="146" spans="1:12" ht="12.75">
      <c r="A146" s="90"/>
      <c r="B146" s="90"/>
      <c r="C146" s="90"/>
      <c r="D146" s="90"/>
      <c r="E146" s="90"/>
      <c r="F146" s="321"/>
      <c r="G146" s="321"/>
      <c r="H146" s="321"/>
      <c r="I146" s="321"/>
      <c r="J146" s="321"/>
      <c r="K146" s="321"/>
      <c r="L146" s="321"/>
    </row>
    <row r="147" spans="1:12" ht="12.75">
      <c r="A147" s="90"/>
      <c r="B147" s="90"/>
      <c r="C147" s="90"/>
      <c r="D147" s="90"/>
      <c r="E147" s="90"/>
      <c r="F147" s="321"/>
      <c r="G147" s="321"/>
      <c r="H147" s="321"/>
      <c r="I147" s="321"/>
      <c r="J147" s="321"/>
      <c r="K147" s="321"/>
      <c r="L147" s="321"/>
    </row>
    <row r="148" spans="1:12" ht="12.75">
      <c r="A148" s="90"/>
      <c r="B148" s="90"/>
      <c r="C148" s="90"/>
      <c r="D148" s="90"/>
      <c r="E148" s="90"/>
      <c r="F148" s="321"/>
      <c r="G148" s="321"/>
      <c r="H148" s="321"/>
      <c r="I148" s="321"/>
      <c r="J148" s="321"/>
      <c r="K148" s="321"/>
      <c r="L148" s="321"/>
    </row>
    <row r="149" spans="1:12" ht="12.75">
      <c r="A149" s="90"/>
      <c r="B149" s="90"/>
      <c r="C149" s="90"/>
      <c r="D149" s="90"/>
      <c r="E149" s="90"/>
      <c r="F149" s="321"/>
      <c r="G149" s="321"/>
      <c r="H149" s="321"/>
      <c r="I149" s="321"/>
      <c r="J149" s="321"/>
      <c r="K149" s="321"/>
      <c r="L149" s="321"/>
    </row>
    <row r="150" spans="1:12" ht="12.75">
      <c r="A150" s="90"/>
      <c r="B150" s="90"/>
      <c r="C150" s="90"/>
      <c r="D150" s="90"/>
      <c r="E150" s="90"/>
      <c r="F150" s="321"/>
      <c r="G150" s="321"/>
      <c r="H150" s="321"/>
      <c r="I150" s="321"/>
      <c r="J150" s="321"/>
      <c r="K150" s="321"/>
      <c r="L150" s="321"/>
    </row>
    <row r="151" spans="1:12" ht="12.75">
      <c r="A151" s="90"/>
      <c r="B151" s="90"/>
      <c r="C151" s="90"/>
      <c r="D151" s="90"/>
      <c r="E151" s="90"/>
      <c r="F151" s="321"/>
      <c r="G151" s="321"/>
      <c r="H151" s="321"/>
      <c r="I151" s="321"/>
      <c r="J151" s="321"/>
      <c r="K151" s="321"/>
      <c r="L151" s="321"/>
    </row>
    <row r="152" spans="1:12" ht="12.75">
      <c r="A152" s="90"/>
      <c r="B152" s="90"/>
      <c r="C152" s="90"/>
      <c r="D152" s="90"/>
      <c r="E152" s="90"/>
      <c r="F152" s="321"/>
      <c r="G152" s="321"/>
      <c r="H152" s="321"/>
      <c r="I152" s="321"/>
      <c r="J152" s="321"/>
      <c r="K152" s="321"/>
      <c r="L152" s="321"/>
    </row>
    <row r="153" spans="1:12" ht="12.75">
      <c r="A153" s="90"/>
      <c r="B153" s="90"/>
      <c r="C153" s="90"/>
      <c r="D153" s="90"/>
      <c r="E153" s="90"/>
      <c r="F153" s="321"/>
      <c r="G153" s="321"/>
      <c r="H153" s="321"/>
      <c r="I153" s="321"/>
      <c r="J153" s="321"/>
      <c r="K153" s="321"/>
      <c r="L153" s="321"/>
    </row>
    <row r="154" spans="1:12" ht="12.75">
      <c r="A154" s="90"/>
      <c r="B154" s="90"/>
      <c r="C154" s="90"/>
      <c r="D154" s="90"/>
      <c r="E154" s="90"/>
      <c r="F154" s="321"/>
      <c r="G154" s="321"/>
      <c r="H154" s="321"/>
      <c r="I154" s="321"/>
      <c r="J154" s="321"/>
      <c r="K154" s="321"/>
      <c r="L154" s="321"/>
    </row>
    <row r="155" spans="1:12" ht="12.75">
      <c r="A155" s="90"/>
      <c r="B155" s="90"/>
      <c r="C155" s="90"/>
      <c r="D155" s="90"/>
      <c r="E155" s="90"/>
      <c r="F155" s="321"/>
      <c r="G155" s="321"/>
      <c r="H155" s="321"/>
      <c r="I155" s="321"/>
      <c r="J155" s="321"/>
      <c r="K155" s="321"/>
      <c r="L155" s="321"/>
    </row>
    <row r="156" spans="1:12" ht="12.75">
      <c r="A156" s="90"/>
      <c r="B156" s="90"/>
      <c r="C156" s="90"/>
      <c r="D156" s="90"/>
      <c r="E156" s="90"/>
      <c r="F156" s="321"/>
      <c r="G156" s="321"/>
      <c r="H156" s="321"/>
      <c r="I156" s="321"/>
      <c r="J156" s="321"/>
      <c r="K156" s="321"/>
      <c r="L156" s="321"/>
    </row>
    <row r="157" spans="1:12" ht="12.75">
      <c r="A157" s="90"/>
      <c r="B157" s="90"/>
      <c r="C157" s="90"/>
      <c r="D157" s="90"/>
      <c r="E157" s="90"/>
      <c r="F157" s="321"/>
      <c r="G157" s="321"/>
      <c r="H157" s="321"/>
      <c r="I157" s="321"/>
      <c r="J157" s="321"/>
      <c r="K157" s="321"/>
      <c r="L157" s="321"/>
    </row>
    <row r="158" spans="1:12" ht="12.75">
      <c r="A158" s="90"/>
      <c r="B158" s="90"/>
      <c r="C158" s="90"/>
      <c r="D158" s="90"/>
      <c r="E158" s="90"/>
      <c r="F158" s="321"/>
      <c r="G158" s="321"/>
      <c r="H158" s="321"/>
      <c r="I158" s="321"/>
      <c r="J158" s="321"/>
      <c r="K158" s="321"/>
      <c r="L158" s="321"/>
    </row>
    <row r="159" spans="1:12" ht="12.75">
      <c r="A159" s="90"/>
      <c r="B159" s="90"/>
      <c r="C159" s="90"/>
      <c r="D159" s="90"/>
      <c r="E159" s="90"/>
      <c r="F159" s="321"/>
      <c r="G159" s="321"/>
      <c r="H159" s="321"/>
      <c r="I159" s="321"/>
      <c r="J159" s="321"/>
      <c r="K159" s="321"/>
      <c r="L159" s="321"/>
    </row>
    <row r="160" spans="1:12" ht="12.75">
      <c r="A160" s="90"/>
      <c r="B160" s="90"/>
      <c r="C160" s="90"/>
      <c r="D160" s="90"/>
      <c r="E160" s="90"/>
      <c r="F160" s="321"/>
      <c r="G160" s="321"/>
      <c r="H160" s="321"/>
      <c r="I160" s="321"/>
      <c r="J160" s="321"/>
      <c r="K160" s="321"/>
      <c r="L160" s="321"/>
    </row>
    <row r="161" spans="1:12" ht="12.75">
      <c r="A161" s="90"/>
      <c r="B161" s="90"/>
      <c r="C161" s="90"/>
      <c r="D161" s="90"/>
      <c r="E161" s="90"/>
      <c r="F161" s="321"/>
      <c r="G161" s="321"/>
      <c r="H161" s="321"/>
      <c r="I161" s="321"/>
      <c r="J161" s="321"/>
      <c r="K161" s="321"/>
      <c r="L161" s="321"/>
    </row>
    <row r="162" spans="1:12" ht="12.75">
      <c r="A162" s="90"/>
      <c r="B162" s="90"/>
      <c r="C162" s="90"/>
      <c r="D162" s="90"/>
      <c r="E162" s="90"/>
      <c r="F162" s="321"/>
      <c r="G162" s="321"/>
      <c r="H162" s="321"/>
      <c r="I162" s="321"/>
      <c r="J162" s="321"/>
      <c r="K162" s="321"/>
      <c r="L162" s="321"/>
    </row>
    <row r="163" spans="1:12" ht="12.75">
      <c r="A163" s="90"/>
      <c r="B163" s="90"/>
      <c r="C163" s="90"/>
      <c r="D163" s="90"/>
      <c r="E163" s="90"/>
      <c r="F163" s="321"/>
      <c r="G163" s="321"/>
      <c r="H163" s="321"/>
      <c r="I163" s="321"/>
      <c r="J163" s="321"/>
      <c r="K163" s="321"/>
      <c r="L163" s="321"/>
    </row>
    <row r="164" spans="1:12" ht="12.75">
      <c r="A164" s="90"/>
      <c r="B164" s="90"/>
      <c r="C164" s="90"/>
      <c r="D164" s="90"/>
      <c r="E164" s="90"/>
      <c r="F164" s="321"/>
      <c r="G164" s="321"/>
      <c r="H164" s="321"/>
      <c r="I164" s="321"/>
      <c r="J164" s="321"/>
      <c r="K164" s="321"/>
      <c r="L164" s="321"/>
    </row>
    <row r="165" spans="1:12" ht="12.75">
      <c r="A165" s="90"/>
      <c r="B165" s="90"/>
      <c r="C165" s="90"/>
      <c r="D165" s="90"/>
      <c r="E165" s="90"/>
      <c r="F165" s="321"/>
      <c r="G165" s="321"/>
      <c r="H165" s="321"/>
      <c r="I165" s="321"/>
      <c r="J165" s="321"/>
      <c r="K165" s="321"/>
      <c r="L165" s="321"/>
    </row>
    <row r="166" spans="1:12" ht="12.75">
      <c r="A166" s="90"/>
      <c r="B166" s="90"/>
      <c r="C166" s="90"/>
      <c r="D166" s="90"/>
      <c r="E166" s="90"/>
      <c r="F166" s="321"/>
      <c r="G166" s="321"/>
      <c r="H166" s="321"/>
      <c r="I166" s="321"/>
      <c r="J166" s="321"/>
      <c r="K166" s="321"/>
      <c r="L166" s="321"/>
    </row>
    <row r="167" spans="1:12" ht="12.75">
      <c r="A167" s="90"/>
      <c r="B167" s="90"/>
      <c r="C167" s="90"/>
      <c r="D167" s="90"/>
      <c r="E167" s="90"/>
      <c r="F167" s="321"/>
      <c r="G167" s="321"/>
      <c r="H167" s="321"/>
      <c r="I167" s="321"/>
      <c r="J167" s="321"/>
      <c r="K167" s="321"/>
      <c r="L167" s="321"/>
    </row>
    <row r="168" spans="1:12" ht="12.75">
      <c r="A168" s="90"/>
      <c r="B168" s="90"/>
      <c r="C168" s="90"/>
      <c r="D168" s="90"/>
      <c r="E168" s="90"/>
      <c r="F168" s="321"/>
      <c r="G168" s="321"/>
      <c r="H168" s="321"/>
      <c r="I168" s="321"/>
      <c r="J168" s="321"/>
      <c r="K168" s="321"/>
      <c r="L168" s="321"/>
    </row>
    <row r="169" spans="6:12" ht="12.75">
      <c r="F169" s="322"/>
      <c r="G169" s="322"/>
      <c r="H169" s="322"/>
      <c r="I169" s="322"/>
      <c r="J169" s="322"/>
      <c r="K169" s="322"/>
      <c r="L169" s="322"/>
    </row>
    <row r="170" spans="6:12" ht="12.75">
      <c r="F170" s="322"/>
      <c r="G170" s="322"/>
      <c r="H170" s="322"/>
      <c r="I170" s="322"/>
      <c r="J170" s="322"/>
      <c r="K170" s="322"/>
      <c r="L170" s="322"/>
    </row>
    <row r="171" spans="6:12" ht="12.75">
      <c r="F171" s="322"/>
      <c r="G171" s="322"/>
      <c r="H171" s="322"/>
      <c r="I171" s="322"/>
      <c r="J171" s="322"/>
      <c r="K171" s="322"/>
      <c r="L171" s="322"/>
    </row>
    <row r="172" spans="6:12" ht="12.75">
      <c r="F172" s="322"/>
      <c r="G172" s="322"/>
      <c r="H172" s="322"/>
      <c r="I172" s="322"/>
      <c r="J172" s="322"/>
      <c r="K172" s="322"/>
      <c r="L172" s="322"/>
    </row>
    <row r="173" spans="6:12" ht="12.75">
      <c r="F173" s="322"/>
      <c r="G173" s="322"/>
      <c r="H173" s="322"/>
      <c r="I173" s="322"/>
      <c r="J173" s="322"/>
      <c r="K173" s="322"/>
      <c r="L173" s="322"/>
    </row>
    <row r="174" spans="6:12" ht="12.75">
      <c r="F174" s="322"/>
      <c r="G174" s="322"/>
      <c r="H174" s="322"/>
      <c r="I174" s="322"/>
      <c r="J174" s="322"/>
      <c r="K174" s="322"/>
      <c r="L174" s="322"/>
    </row>
    <row r="175" spans="6:12" ht="12.75">
      <c r="F175" s="322"/>
      <c r="G175" s="322"/>
      <c r="H175" s="322"/>
      <c r="I175" s="322"/>
      <c r="J175" s="322"/>
      <c r="K175" s="322"/>
      <c r="L175" s="322"/>
    </row>
    <row r="176" spans="6:12" ht="12.75">
      <c r="F176" s="322"/>
      <c r="G176" s="322"/>
      <c r="H176" s="322"/>
      <c r="I176" s="322"/>
      <c r="J176" s="322"/>
      <c r="K176" s="322"/>
      <c r="L176" s="322"/>
    </row>
    <row r="177" spans="6:12" ht="12.75">
      <c r="F177" s="322"/>
      <c r="G177" s="322"/>
      <c r="H177" s="322"/>
      <c r="I177" s="322"/>
      <c r="J177" s="322"/>
      <c r="K177" s="322"/>
      <c r="L177" s="322"/>
    </row>
    <row r="178" spans="6:12" ht="12.75">
      <c r="F178" s="322"/>
      <c r="G178" s="322"/>
      <c r="H178" s="322"/>
      <c r="I178" s="322"/>
      <c r="J178" s="322"/>
      <c r="K178" s="322"/>
      <c r="L178" s="322"/>
    </row>
    <row r="179" spans="6:12" ht="12.75">
      <c r="F179" s="322"/>
      <c r="G179" s="322"/>
      <c r="H179" s="322"/>
      <c r="I179" s="322"/>
      <c r="J179" s="322"/>
      <c r="K179" s="322"/>
      <c r="L179" s="322"/>
    </row>
    <row r="180" spans="6:12" ht="12.75">
      <c r="F180" s="322"/>
      <c r="G180" s="322"/>
      <c r="H180" s="322"/>
      <c r="I180" s="322"/>
      <c r="J180" s="322"/>
      <c r="K180" s="322"/>
      <c r="L180" s="322"/>
    </row>
    <row r="181" spans="6:12" ht="12.75">
      <c r="F181" s="322"/>
      <c r="G181" s="322"/>
      <c r="H181" s="322"/>
      <c r="I181" s="322"/>
      <c r="J181" s="322"/>
      <c r="K181" s="322"/>
      <c r="L181" s="322"/>
    </row>
    <row r="182" spans="6:12" ht="12.75">
      <c r="F182" s="322"/>
      <c r="G182" s="322"/>
      <c r="H182" s="322"/>
      <c r="I182" s="322"/>
      <c r="J182" s="322"/>
      <c r="K182" s="322"/>
      <c r="L182" s="322"/>
    </row>
    <row r="183" spans="6:12" ht="12.75">
      <c r="F183" s="322"/>
      <c r="G183" s="322"/>
      <c r="H183" s="322"/>
      <c r="I183" s="322"/>
      <c r="J183" s="322"/>
      <c r="K183" s="322"/>
      <c r="L183" s="322"/>
    </row>
    <row r="184" spans="6:12" ht="12.75">
      <c r="F184" s="322"/>
      <c r="G184" s="322"/>
      <c r="H184" s="322"/>
      <c r="I184" s="322"/>
      <c r="J184" s="322"/>
      <c r="K184" s="322"/>
      <c r="L184" s="322"/>
    </row>
    <row r="185" spans="6:12" ht="12.75">
      <c r="F185" s="322"/>
      <c r="G185" s="322"/>
      <c r="H185" s="322"/>
      <c r="I185" s="322"/>
      <c r="J185" s="322"/>
      <c r="K185" s="322"/>
      <c r="L185" s="322"/>
    </row>
    <row r="186" spans="6:12" ht="12.75">
      <c r="F186" s="322"/>
      <c r="G186" s="322"/>
      <c r="H186" s="322"/>
      <c r="I186" s="322"/>
      <c r="J186" s="322"/>
      <c r="K186" s="322"/>
      <c r="L186" s="322"/>
    </row>
    <row r="187" spans="6:12" ht="12.75">
      <c r="F187" s="322"/>
      <c r="G187" s="322"/>
      <c r="H187" s="322"/>
      <c r="I187" s="322"/>
      <c r="J187" s="322"/>
      <c r="K187" s="322"/>
      <c r="L187" s="322"/>
    </row>
    <row r="188" spans="6:12" ht="12.75">
      <c r="F188" s="322"/>
      <c r="G188" s="322"/>
      <c r="H188" s="322"/>
      <c r="I188" s="322"/>
      <c r="J188" s="322"/>
      <c r="K188" s="322"/>
      <c r="L188" s="322"/>
    </row>
  </sheetData>
  <sheetProtection selectLockedCells="1" selectUnlockedCells="1"/>
  <mergeCells count="28">
    <mergeCell ref="K5:K6"/>
    <mergeCell ref="L5:L6"/>
    <mergeCell ref="F4:L4"/>
    <mergeCell ref="F3:L3"/>
    <mergeCell ref="A2:F2"/>
    <mergeCell ref="A3:A6"/>
    <mergeCell ref="B3:C6"/>
    <mergeCell ref="D3:E6"/>
    <mergeCell ref="G5:G6"/>
    <mergeCell ref="H5:H6"/>
    <mergeCell ref="D54:E54"/>
    <mergeCell ref="D10:E10"/>
    <mergeCell ref="D16:E16"/>
    <mergeCell ref="C19:E19"/>
    <mergeCell ref="D20:E20"/>
    <mergeCell ref="D48:E48"/>
    <mergeCell ref="D26:E26"/>
    <mergeCell ref="D21:E21"/>
    <mergeCell ref="D33:E33"/>
    <mergeCell ref="D36:E36"/>
    <mergeCell ref="I5:I6"/>
    <mergeCell ref="J5:J6"/>
    <mergeCell ref="D39:E39"/>
    <mergeCell ref="D27:E27"/>
    <mergeCell ref="F5:F6"/>
    <mergeCell ref="B7:E7"/>
    <mergeCell ref="C8:E8"/>
    <mergeCell ref="D9:E9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0" zoomScaleNormal="110" zoomScalePageLayoutView="0" workbookViewId="0" topLeftCell="A7">
      <selection activeCell="M13" sqref="M13"/>
    </sheetView>
  </sheetViews>
  <sheetFormatPr defaultColWidth="11.57421875" defaultRowHeight="12.75"/>
  <cols>
    <col min="1" max="1" width="4.140625" style="130" customWidth="1"/>
    <col min="2" max="2" width="3.421875" style="0" bestFit="1" customWidth="1"/>
    <col min="3" max="3" width="6.140625" style="0" customWidth="1"/>
    <col min="4" max="4" width="7.28125" style="0" customWidth="1"/>
    <col min="5" max="5" width="39.28125" style="0" customWidth="1"/>
    <col min="6" max="6" width="10.00390625" style="92" bestFit="1" customWidth="1"/>
    <col min="7" max="7" width="10.421875" style="92" bestFit="1" customWidth="1"/>
    <col min="8" max="8" width="14.57421875" style="1" customWidth="1"/>
    <col min="9" max="9" width="10.421875" style="92" bestFit="1" customWidth="1"/>
    <col min="10" max="10" width="14.57421875" style="1" customWidth="1"/>
    <col min="11" max="11" width="10.421875" style="92" bestFit="1" customWidth="1"/>
    <col min="12" max="12" width="14.57421875" style="1" customWidth="1"/>
  </cols>
  <sheetData>
    <row r="1" spans="1:12" ht="20.25" customHeight="1">
      <c r="A1" s="464" t="s">
        <v>436</v>
      </c>
      <c r="B1" s="464"/>
      <c r="C1" s="464"/>
      <c r="D1" s="464"/>
      <c r="E1" s="464"/>
      <c r="F1" s="464"/>
      <c r="G1"/>
      <c r="H1" s="171"/>
      <c r="I1"/>
      <c r="J1" s="171"/>
      <c r="K1"/>
      <c r="L1" s="171"/>
    </row>
    <row r="2" spans="1:12" ht="13.5" thickBot="1">
      <c r="A2" s="59"/>
      <c r="B2" s="59"/>
      <c r="C2" s="59"/>
      <c r="D2" s="59"/>
      <c r="E2" s="59"/>
      <c r="F2" s="90"/>
      <c r="G2" s="90"/>
      <c r="H2" s="412"/>
      <c r="I2" s="90"/>
      <c r="J2" s="412"/>
      <c r="K2" s="90"/>
      <c r="L2" s="412"/>
    </row>
    <row r="3" spans="1:12" ht="12.75" customHeight="1" thickBot="1">
      <c r="A3" s="457"/>
      <c r="B3" s="458" t="s">
        <v>64</v>
      </c>
      <c r="C3" s="458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50"/>
    </row>
    <row r="4" spans="1:12" ht="13.5" thickBot="1">
      <c r="A4" s="457"/>
      <c r="B4" s="457"/>
      <c r="C4" s="458"/>
      <c r="D4" s="459"/>
      <c r="E4" s="459"/>
      <c r="F4" s="445" t="s">
        <v>788</v>
      </c>
      <c r="G4" s="446"/>
      <c r="H4" s="446"/>
      <c r="I4" s="446"/>
      <c r="J4" s="446"/>
      <c r="K4" s="446"/>
      <c r="L4" s="447"/>
    </row>
    <row r="5" spans="1:12" ht="12.75" customHeight="1" thickBot="1">
      <c r="A5" s="457"/>
      <c r="B5" s="457"/>
      <c r="C5" s="458"/>
      <c r="D5" s="459"/>
      <c r="E5" s="459"/>
      <c r="F5" s="442">
        <v>2015</v>
      </c>
      <c r="G5" s="442" t="s">
        <v>823</v>
      </c>
      <c r="H5" s="465" t="s">
        <v>831</v>
      </c>
      <c r="I5" s="442" t="s">
        <v>877</v>
      </c>
      <c r="J5" s="465" t="s">
        <v>878</v>
      </c>
      <c r="K5" s="442" t="s">
        <v>914</v>
      </c>
      <c r="L5" s="465" t="s">
        <v>921</v>
      </c>
    </row>
    <row r="6" spans="1:12" ht="44.25" customHeight="1" thickBot="1">
      <c r="A6" s="457"/>
      <c r="B6" s="457"/>
      <c r="C6" s="458"/>
      <c r="D6" s="459"/>
      <c r="E6" s="459"/>
      <c r="F6" s="442"/>
      <c r="G6" s="442"/>
      <c r="H6" s="442"/>
      <c r="I6" s="442"/>
      <c r="J6" s="442"/>
      <c r="K6" s="442"/>
      <c r="L6" s="442"/>
    </row>
    <row r="7" spans="1:12" ht="27" customHeight="1" thickBot="1">
      <c r="A7" s="61"/>
      <c r="B7" s="453" t="s">
        <v>437</v>
      </c>
      <c r="C7" s="453"/>
      <c r="D7" s="453"/>
      <c r="E7" s="453"/>
      <c r="F7" s="235">
        <f aca="true" t="shared" si="0" ref="F7:L7">F9+F14+F18</f>
        <v>90990</v>
      </c>
      <c r="G7" s="235">
        <f t="shared" si="0"/>
        <v>6050</v>
      </c>
      <c r="H7" s="235">
        <f t="shared" si="0"/>
        <v>97040</v>
      </c>
      <c r="I7" s="235">
        <f t="shared" si="0"/>
        <v>-2050</v>
      </c>
      <c r="J7" s="235">
        <f t="shared" si="0"/>
        <v>94990</v>
      </c>
      <c r="K7" s="235">
        <f t="shared" si="0"/>
        <v>-9800</v>
      </c>
      <c r="L7" s="235">
        <f t="shared" si="0"/>
        <v>85190</v>
      </c>
    </row>
    <row r="8" spans="1:12" ht="13.5" thickBot="1">
      <c r="A8" s="129" t="s">
        <v>67</v>
      </c>
      <c r="B8" s="131" t="s">
        <v>101</v>
      </c>
      <c r="C8" s="491" t="s">
        <v>102</v>
      </c>
      <c r="D8" s="491"/>
      <c r="E8" s="491"/>
      <c r="F8" s="224">
        <f aca="true" t="shared" si="1" ref="F8:L8">SUM(F9+F14+F18)</f>
        <v>90990</v>
      </c>
      <c r="G8" s="224">
        <f t="shared" si="1"/>
        <v>6050</v>
      </c>
      <c r="H8" s="224">
        <f t="shared" si="1"/>
        <v>97040</v>
      </c>
      <c r="I8" s="224">
        <f t="shared" si="1"/>
        <v>-2050</v>
      </c>
      <c r="J8" s="224">
        <f t="shared" si="1"/>
        <v>94990</v>
      </c>
      <c r="K8" s="224">
        <f t="shared" si="1"/>
        <v>-9800</v>
      </c>
      <c r="L8" s="224">
        <f t="shared" si="1"/>
        <v>85190</v>
      </c>
    </row>
    <row r="9" spans="1:12" ht="13.5" thickBot="1">
      <c r="A9" s="129" t="s">
        <v>70</v>
      </c>
      <c r="B9" s="70"/>
      <c r="C9" s="67" t="s">
        <v>438</v>
      </c>
      <c r="D9" s="443" t="s">
        <v>439</v>
      </c>
      <c r="E9" s="443"/>
      <c r="F9" s="236">
        <f aca="true" t="shared" si="2" ref="F9:L9">SUM(F10:F13)</f>
        <v>80000</v>
      </c>
      <c r="G9" s="236">
        <f t="shared" si="2"/>
        <v>0</v>
      </c>
      <c r="H9" s="236">
        <f t="shared" si="2"/>
        <v>80000</v>
      </c>
      <c r="I9" s="236">
        <f t="shared" si="2"/>
        <v>-2500</v>
      </c>
      <c r="J9" s="236">
        <f t="shared" si="2"/>
        <v>77500</v>
      </c>
      <c r="K9" s="236">
        <f t="shared" si="2"/>
        <v>-10000</v>
      </c>
      <c r="L9" s="236">
        <f t="shared" si="2"/>
        <v>67500</v>
      </c>
    </row>
    <row r="10" spans="1:12" ht="13.5" thickBot="1">
      <c r="A10" s="129" t="s">
        <v>73</v>
      </c>
      <c r="B10" s="94">
        <v>41</v>
      </c>
      <c r="C10" s="70"/>
      <c r="D10" s="94">
        <v>651002</v>
      </c>
      <c r="E10" s="132" t="s">
        <v>440</v>
      </c>
      <c r="F10" s="253">
        <v>45000</v>
      </c>
      <c r="G10" s="253"/>
      <c r="H10" s="413">
        <f aca="true" t="shared" si="3" ref="H10:H29">F10+G10</f>
        <v>45000</v>
      </c>
      <c r="I10" s="253">
        <v>-4000</v>
      </c>
      <c r="J10" s="253">
        <f aca="true" t="shared" si="4" ref="J10:J29">H10+I10</f>
        <v>41000</v>
      </c>
      <c r="K10" s="253"/>
      <c r="L10" s="253">
        <f>J10+K10</f>
        <v>41000</v>
      </c>
    </row>
    <row r="11" spans="1:12" ht="13.5" thickBot="1">
      <c r="A11" s="129" t="s">
        <v>75</v>
      </c>
      <c r="B11" s="94">
        <v>46</v>
      </c>
      <c r="C11" s="70"/>
      <c r="D11" s="94">
        <v>651003</v>
      </c>
      <c r="E11" s="53" t="s">
        <v>791</v>
      </c>
      <c r="F11" s="253">
        <v>23000</v>
      </c>
      <c r="G11" s="253"/>
      <c r="H11" s="413">
        <f t="shared" si="3"/>
        <v>23000</v>
      </c>
      <c r="I11" s="253"/>
      <c r="J11" s="253">
        <f t="shared" si="4"/>
        <v>23000</v>
      </c>
      <c r="K11" s="253"/>
      <c r="L11" s="253">
        <f>J11+K11</f>
        <v>23000</v>
      </c>
    </row>
    <row r="12" spans="1:12" ht="13.5" thickBot="1">
      <c r="A12" s="129" t="s">
        <v>77</v>
      </c>
      <c r="B12" s="94">
        <v>46</v>
      </c>
      <c r="C12" s="70"/>
      <c r="D12" s="94">
        <v>651003</v>
      </c>
      <c r="E12" s="53" t="s">
        <v>792</v>
      </c>
      <c r="F12" s="253">
        <v>12000</v>
      </c>
      <c r="G12" s="253"/>
      <c r="H12" s="413">
        <f t="shared" si="3"/>
        <v>12000</v>
      </c>
      <c r="I12" s="253"/>
      <c r="J12" s="253">
        <f t="shared" si="4"/>
        <v>12000</v>
      </c>
      <c r="K12" s="253">
        <v>-10000</v>
      </c>
      <c r="L12" s="253">
        <f>J12+K12</f>
        <v>2000</v>
      </c>
    </row>
    <row r="13" spans="1:12" ht="13.5" thickBot="1">
      <c r="A13" s="129" t="s">
        <v>79</v>
      </c>
      <c r="B13" s="94">
        <v>41</v>
      </c>
      <c r="C13" s="70"/>
      <c r="D13" s="140">
        <v>653001</v>
      </c>
      <c r="E13" s="53" t="s">
        <v>876</v>
      </c>
      <c r="F13" s="253"/>
      <c r="G13" s="253"/>
      <c r="H13" s="413"/>
      <c r="I13" s="253">
        <v>1500</v>
      </c>
      <c r="J13" s="253">
        <f t="shared" si="4"/>
        <v>1500</v>
      </c>
      <c r="K13" s="253"/>
      <c r="L13" s="253">
        <f>J13+K13</f>
        <v>1500</v>
      </c>
    </row>
    <row r="14" spans="1:12" ht="13.5" thickBot="1">
      <c r="A14" s="129" t="s">
        <v>81</v>
      </c>
      <c r="B14" s="70"/>
      <c r="C14" s="67" t="s">
        <v>441</v>
      </c>
      <c r="D14" s="443" t="s">
        <v>442</v>
      </c>
      <c r="E14" s="443"/>
      <c r="F14" s="272">
        <f aca="true" t="shared" si="5" ref="F14:L14">SUM(F15:F17)</f>
        <v>7500</v>
      </c>
      <c r="G14" s="272">
        <f t="shared" si="5"/>
        <v>300</v>
      </c>
      <c r="H14" s="272">
        <f t="shared" si="5"/>
        <v>7800</v>
      </c>
      <c r="I14" s="272">
        <f t="shared" si="5"/>
        <v>0</v>
      </c>
      <c r="J14" s="272">
        <f t="shared" si="5"/>
        <v>7800</v>
      </c>
      <c r="K14" s="272">
        <f t="shared" si="5"/>
        <v>200</v>
      </c>
      <c r="L14" s="272">
        <f t="shared" si="5"/>
        <v>8000</v>
      </c>
    </row>
    <row r="15" spans="1:12" ht="13.5" thickBot="1">
      <c r="A15" s="129" t="s">
        <v>83</v>
      </c>
      <c r="B15" s="94">
        <v>41</v>
      </c>
      <c r="C15" s="70"/>
      <c r="D15" s="94">
        <v>637012</v>
      </c>
      <c r="E15" s="72" t="s">
        <v>443</v>
      </c>
      <c r="F15" s="253">
        <v>4500</v>
      </c>
      <c r="G15" s="253"/>
      <c r="H15" s="413">
        <f t="shared" si="3"/>
        <v>4500</v>
      </c>
      <c r="I15" s="253"/>
      <c r="J15" s="253">
        <f t="shared" si="4"/>
        <v>4500</v>
      </c>
      <c r="K15" s="253"/>
      <c r="L15" s="253">
        <f>J15+K15</f>
        <v>4500</v>
      </c>
    </row>
    <row r="16" spans="1:12" ht="13.5" thickBot="1">
      <c r="A16" s="129" t="s">
        <v>85</v>
      </c>
      <c r="B16" s="94">
        <v>41</v>
      </c>
      <c r="C16" s="70"/>
      <c r="D16" s="94">
        <v>637005</v>
      </c>
      <c r="E16" s="72" t="s">
        <v>444</v>
      </c>
      <c r="F16" s="253">
        <v>3000</v>
      </c>
      <c r="G16" s="253">
        <v>300</v>
      </c>
      <c r="H16" s="413">
        <f t="shared" si="3"/>
        <v>3300</v>
      </c>
      <c r="I16" s="253"/>
      <c r="J16" s="253">
        <f t="shared" si="4"/>
        <v>3300</v>
      </c>
      <c r="K16" s="253">
        <v>200</v>
      </c>
      <c r="L16" s="253">
        <f>J16+K16</f>
        <v>3500</v>
      </c>
    </row>
    <row r="17" spans="1:12" ht="13.5" thickBot="1">
      <c r="A17" s="129" t="s">
        <v>87</v>
      </c>
      <c r="B17" s="94">
        <v>41</v>
      </c>
      <c r="C17" s="70"/>
      <c r="D17" s="94">
        <v>637031</v>
      </c>
      <c r="E17" s="72" t="s">
        <v>767</v>
      </c>
      <c r="F17" s="253"/>
      <c r="G17" s="253"/>
      <c r="H17" s="413">
        <f t="shared" si="3"/>
        <v>0</v>
      </c>
      <c r="I17" s="253"/>
      <c r="J17" s="253">
        <f t="shared" si="4"/>
        <v>0</v>
      </c>
      <c r="K17" s="253"/>
      <c r="L17" s="253">
        <f>J17+K17</f>
        <v>0</v>
      </c>
    </row>
    <row r="18" spans="1:12" ht="13.5" thickBot="1">
      <c r="A18" s="129" t="s">
        <v>148</v>
      </c>
      <c r="B18" s="70"/>
      <c r="C18" s="67" t="s">
        <v>415</v>
      </c>
      <c r="D18" s="443" t="s">
        <v>416</v>
      </c>
      <c r="E18" s="443"/>
      <c r="F18" s="272">
        <f aca="true" t="shared" si="6" ref="F18:L18">SUM(F19+F27)</f>
        <v>3490</v>
      </c>
      <c r="G18" s="272">
        <f t="shared" si="6"/>
        <v>5750</v>
      </c>
      <c r="H18" s="272">
        <f t="shared" si="6"/>
        <v>9240</v>
      </c>
      <c r="I18" s="272">
        <f t="shared" si="6"/>
        <v>450</v>
      </c>
      <c r="J18" s="272">
        <f t="shared" si="6"/>
        <v>9690</v>
      </c>
      <c r="K18" s="272">
        <f t="shared" si="6"/>
        <v>0</v>
      </c>
      <c r="L18" s="272">
        <f t="shared" si="6"/>
        <v>9690</v>
      </c>
    </row>
    <row r="19" spans="1:12" ht="13.5" thickBot="1">
      <c r="A19" s="129" t="s">
        <v>181</v>
      </c>
      <c r="B19" s="70"/>
      <c r="C19" s="70"/>
      <c r="D19" s="477" t="s">
        <v>445</v>
      </c>
      <c r="E19" s="477"/>
      <c r="F19" s="273">
        <f aca="true" t="shared" si="7" ref="F19:L19">SUM(F20:F26)</f>
        <v>3490</v>
      </c>
      <c r="G19" s="273">
        <f t="shared" si="7"/>
        <v>2750</v>
      </c>
      <c r="H19" s="273">
        <f t="shared" si="7"/>
        <v>6240</v>
      </c>
      <c r="I19" s="273">
        <f t="shared" si="7"/>
        <v>450</v>
      </c>
      <c r="J19" s="273">
        <f t="shared" si="7"/>
        <v>6690</v>
      </c>
      <c r="K19" s="273">
        <f t="shared" si="7"/>
        <v>0</v>
      </c>
      <c r="L19" s="273">
        <f t="shared" si="7"/>
        <v>6690</v>
      </c>
    </row>
    <row r="20" spans="1:12" ht="13.5" thickBot="1">
      <c r="A20" s="129" t="s">
        <v>150</v>
      </c>
      <c r="B20" s="94">
        <v>41</v>
      </c>
      <c r="C20" s="70"/>
      <c r="D20" s="94">
        <v>642006</v>
      </c>
      <c r="E20" s="72" t="s">
        <v>446</v>
      </c>
      <c r="F20" s="253">
        <v>100</v>
      </c>
      <c r="G20" s="253"/>
      <c r="H20" s="413">
        <f t="shared" si="3"/>
        <v>100</v>
      </c>
      <c r="I20" s="253">
        <v>450</v>
      </c>
      <c r="J20" s="253">
        <f t="shared" si="4"/>
        <v>550</v>
      </c>
      <c r="K20" s="253"/>
      <c r="L20" s="253">
        <f aca="true" t="shared" si="8" ref="L20:L26">J20+K20</f>
        <v>550</v>
      </c>
    </row>
    <row r="21" spans="1:12" s="79" customFormat="1" ht="13.5" thickBot="1">
      <c r="A21" s="129" t="s">
        <v>152</v>
      </c>
      <c r="B21" s="100">
        <v>41</v>
      </c>
      <c r="C21" s="76"/>
      <c r="D21" s="100">
        <v>642006</v>
      </c>
      <c r="E21" s="78" t="s">
        <v>778</v>
      </c>
      <c r="F21" s="275">
        <v>150</v>
      </c>
      <c r="G21" s="275">
        <v>2750</v>
      </c>
      <c r="H21" s="414">
        <f t="shared" si="3"/>
        <v>2900</v>
      </c>
      <c r="I21" s="275"/>
      <c r="J21" s="275">
        <f t="shared" si="4"/>
        <v>2900</v>
      </c>
      <c r="K21" s="275"/>
      <c r="L21" s="275">
        <f t="shared" si="8"/>
        <v>2900</v>
      </c>
    </row>
    <row r="22" spans="1:12" ht="13.5" thickBot="1">
      <c r="A22" s="129" t="s">
        <v>89</v>
      </c>
      <c r="B22" s="94">
        <v>41</v>
      </c>
      <c r="C22" s="70"/>
      <c r="D22" s="94">
        <v>642006</v>
      </c>
      <c r="E22" s="72" t="s">
        <v>447</v>
      </c>
      <c r="F22" s="253">
        <v>1200</v>
      </c>
      <c r="G22" s="253"/>
      <c r="H22" s="413">
        <f t="shared" si="3"/>
        <v>1200</v>
      </c>
      <c r="I22" s="253"/>
      <c r="J22" s="253">
        <f t="shared" si="4"/>
        <v>1200</v>
      </c>
      <c r="K22" s="253"/>
      <c r="L22" s="253">
        <f t="shared" si="8"/>
        <v>1200</v>
      </c>
    </row>
    <row r="23" spans="1:12" ht="13.5" thickBot="1">
      <c r="A23" s="129" t="s">
        <v>92</v>
      </c>
      <c r="B23" s="94">
        <v>41</v>
      </c>
      <c r="C23" s="70"/>
      <c r="D23" s="94">
        <v>642006</v>
      </c>
      <c r="E23" s="72" t="s">
        <v>448</v>
      </c>
      <c r="F23" s="253">
        <v>800</v>
      </c>
      <c r="G23" s="253"/>
      <c r="H23" s="413">
        <f t="shared" si="3"/>
        <v>800</v>
      </c>
      <c r="I23" s="253"/>
      <c r="J23" s="253">
        <f t="shared" si="4"/>
        <v>800</v>
      </c>
      <c r="K23" s="253"/>
      <c r="L23" s="253">
        <f t="shared" si="8"/>
        <v>800</v>
      </c>
    </row>
    <row r="24" spans="1:12" ht="13.5" thickBot="1">
      <c r="A24" s="129" t="s">
        <v>94</v>
      </c>
      <c r="B24" s="94">
        <v>41</v>
      </c>
      <c r="C24" s="70"/>
      <c r="D24" s="94">
        <v>642006</v>
      </c>
      <c r="E24" s="72" t="s">
        <v>449</v>
      </c>
      <c r="F24" s="253">
        <v>240</v>
      </c>
      <c r="G24" s="253"/>
      <c r="H24" s="413">
        <f t="shared" si="3"/>
        <v>240</v>
      </c>
      <c r="I24" s="253"/>
      <c r="J24" s="253">
        <f t="shared" si="4"/>
        <v>240</v>
      </c>
      <c r="K24" s="253"/>
      <c r="L24" s="253">
        <f t="shared" si="8"/>
        <v>240</v>
      </c>
    </row>
    <row r="25" spans="1:12" ht="13.5" thickBot="1">
      <c r="A25" s="129" t="s">
        <v>95</v>
      </c>
      <c r="B25" s="94">
        <v>41</v>
      </c>
      <c r="C25" s="70"/>
      <c r="D25" s="94">
        <v>642006</v>
      </c>
      <c r="E25" s="72" t="s">
        <v>417</v>
      </c>
      <c r="F25" s="253">
        <v>200</v>
      </c>
      <c r="G25" s="253"/>
      <c r="H25" s="413">
        <f t="shared" si="3"/>
        <v>200</v>
      </c>
      <c r="I25" s="253"/>
      <c r="J25" s="253">
        <f t="shared" si="4"/>
        <v>200</v>
      </c>
      <c r="K25" s="253"/>
      <c r="L25" s="253">
        <f t="shared" si="8"/>
        <v>200</v>
      </c>
    </row>
    <row r="26" spans="1:12" ht="13.5" thickBot="1">
      <c r="A26" s="129" t="s">
        <v>96</v>
      </c>
      <c r="B26" s="94">
        <v>41</v>
      </c>
      <c r="C26" s="70"/>
      <c r="D26" s="94">
        <v>642006</v>
      </c>
      <c r="E26" s="72" t="s">
        <v>450</v>
      </c>
      <c r="F26" s="253">
        <v>800</v>
      </c>
      <c r="G26" s="253"/>
      <c r="H26" s="413">
        <f t="shared" si="3"/>
        <v>800</v>
      </c>
      <c r="I26" s="253"/>
      <c r="J26" s="253">
        <f t="shared" si="4"/>
        <v>800</v>
      </c>
      <c r="K26" s="253"/>
      <c r="L26" s="253">
        <f t="shared" si="8"/>
        <v>800</v>
      </c>
    </row>
    <row r="27" spans="1:12" ht="13.5" thickBot="1">
      <c r="A27" s="129" t="s">
        <v>97</v>
      </c>
      <c r="B27" s="70"/>
      <c r="C27" s="70"/>
      <c r="D27" s="477" t="s">
        <v>451</v>
      </c>
      <c r="E27" s="477"/>
      <c r="F27" s="273">
        <f aca="true" t="shared" si="9" ref="F27:L27">SUM(F28:F29)</f>
        <v>0</v>
      </c>
      <c r="G27" s="273">
        <f t="shared" si="9"/>
        <v>3000</v>
      </c>
      <c r="H27" s="273">
        <f t="shared" si="9"/>
        <v>3000</v>
      </c>
      <c r="I27" s="273">
        <f t="shared" si="9"/>
        <v>0</v>
      </c>
      <c r="J27" s="273">
        <f t="shared" si="9"/>
        <v>3000</v>
      </c>
      <c r="K27" s="273">
        <f t="shared" si="9"/>
        <v>0</v>
      </c>
      <c r="L27" s="273">
        <f t="shared" si="9"/>
        <v>3000</v>
      </c>
    </row>
    <row r="28" spans="1:12" ht="13.5" thickBot="1">
      <c r="A28" s="129" t="s">
        <v>98</v>
      </c>
      <c r="B28" s="100">
        <v>41</v>
      </c>
      <c r="C28" s="76"/>
      <c r="D28" s="100">
        <v>642001</v>
      </c>
      <c r="E28" s="78" t="s">
        <v>452</v>
      </c>
      <c r="F28" s="253"/>
      <c r="G28" s="253">
        <v>3000</v>
      </c>
      <c r="H28" s="413">
        <f t="shared" si="3"/>
        <v>3000</v>
      </c>
      <c r="I28" s="253"/>
      <c r="J28" s="253">
        <f t="shared" si="4"/>
        <v>3000</v>
      </c>
      <c r="K28" s="253"/>
      <c r="L28" s="253">
        <f>J28+K28</f>
        <v>3000</v>
      </c>
    </row>
    <row r="29" spans="1:12" ht="13.5" thickBot="1">
      <c r="A29" s="129" t="s">
        <v>99</v>
      </c>
      <c r="B29" s="98">
        <v>41</v>
      </c>
      <c r="C29" s="97"/>
      <c r="D29" s="98">
        <v>642007</v>
      </c>
      <c r="E29" s="106" t="s">
        <v>453</v>
      </c>
      <c r="F29" s="253"/>
      <c r="G29" s="253"/>
      <c r="H29" s="413">
        <f t="shared" si="3"/>
        <v>0</v>
      </c>
      <c r="I29" s="253"/>
      <c r="J29" s="253">
        <f t="shared" si="4"/>
        <v>0</v>
      </c>
      <c r="K29" s="253"/>
      <c r="L29" s="253">
        <f>J29+K29</f>
        <v>0</v>
      </c>
    </row>
    <row r="39" ht="12" customHeight="1"/>
  </sheetData>
  <sheetProtection selectLockedCells="1" selectUnlockedCells="1"/>
  <mergeCells count="20">
    <mergeCell ref="K5:K6"/>
    <mergeCell ref="L5:L6"/>
    <mergeCell ref="F4:L4"/>
    <mergeCell ref="F3:L3"/>
    <mergeCell ref="D18:E18"/>
    <mergeCell ref="D14:E14"/>
    <mergeCell ref="G5:G6"/>
    <mergeCell ref="H5:H6"/>
    <mergeCell ref="A1:F1"/>
    <mergeCell ref="A3:A6"/>
    <mergeCell ref="B3:C6"/>
    <mergeCell ref="D3:E6"/>
    <mergeCell ref="I5:I6"/>
    <mergeCell ref="J5:J6"/>
    <mergeCell ref="D19:E19"/>
    <mergeCell ref="D27:E27"/>
    <mergeCell ref="F5:F6"/>
    <mergeCell ref="B7:E7"/>
    <mergeCell ref="C8:E8"/>
    <mergeCell ref="D9:E9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9"/>
  <sheetViews>
    <sheetView zoomScale="110" zoomScaleNormal="110" zoomScalePageLayoutView="0" workbookViewId="0" topLeftCell="A148">
      <selection activeCell="G153" sqref="G153"/>
    </sheetView>
  </sheetViews>
  <sheetFormatPr defaultColWidth="11.57421875" defaultRowHeight="12.75"/>
  <cols>
    <col min="1" max="1" width="4.28125" style="130" customWidth="1"/>
    <col min="2" max="2" width="7.28125" style="0" bestFit="1" customWidth="1"/>
    <col min="3" max="3" width="5.8515625" style="0" bestFit="1" customWidth="1"/>
    <col min="4" max="4" width="7.57421875" style="0" customWidth="1"/>
    <col min="5" max="5" width="31.28125" style="0" customWidth="1"/>
    <col min="6" max="10" width="15.00390625" style="335" bestFit="1" customWidth="1"/>
    <col min="11" max="12" width="11.8515625" style="335" customWidth="1"/>
  </cols>
  <sheetData>
    <row r="2" spans="1:12" ht="20.25">
      <c r="A2" s="474" t="s">
        <v>809</v>
      </c>
      <c r="B2" s="474"/>
      <c r="C2" s="474"/>
      <c r="D2" s="474"/>
      <c r="E2" s="474"/>
      <c r="F2" s="474"/>
      <c r="G2"/>
      <c r="H2"/>
      <c r="I2"/>
      <c r="J2"/>
      <c r="K2"/>
      <c r="L2"/>
    </row>
    <row r="3" spans="1:12" ht="13.5" thickBot="1">
      <c r="A3" s="59"/>
      <c r="B3" s="59"/>
      <c r="C3" s="59"/>
      <c r="D3" s="59"/>
      <c r="E3" s="59"/>
      <c r="F3" s="295"/>
      <c r="G3" s="295"/>
      <c r="H3" s="295"/>
      <c r="I3" s="295"/>
      <c r="J3" s="295"/>
      <c r="K3" s="295"/>
      <c r="L3" s="295"/>
    </row>
    <row r="4" spans="1:12" ht="12.75" customHeight="1" thickBot="1">
      <c r="A4" s="457"/>
      <c r="B4" s="458" t="s">
        <v>64</v>
      </c>
      <c r="C4" s="458"/>
      <c r="D4" s="459" t="s">
        <v>65</v>
      </c>
      <c r="E4" s="459"/>
      <c r="F4" s="448" t="s">
        <v>787</v>
      </c>
      <c r="G4" s="449"/>
      <c r="H4" s="449"/>
      <c r="I4" s="449"/>
      <c r="J4" s="449"/>
      <c r="K4" s="449"/>
      <c r="L4" s="450"/>
    </row>
    <row r="5" spans="1:12" ht="13.5" thickBot="1">
      <c r="A5" s="457"/>
      <c r="B5" s="457"/>
      <c r="C5" s="458"/>
      <c r="D5" s="459"/>
      <c r="E5" s="459"/>
      <c r="F5" s="445" t="s">
        <v>788</v>
      </c>
      <c r="G5" s="446"/>
      <c r="H5" s="446"/>
      <c r="I5" s="446"/>
      <c r="J5" s="446"/>
      <c r="K5" s="446"/>
      <c r="L5" s="447"/>
    </row>
    <row r="6" spans="1:12" ht="12.75" customHeight="1" thickBot="1">
      <c r="A6" s="457"/>
      <c r="B6" s="457"/>
      <c r="C6" s="458"/>
      <c r="D6" s="459"/>
      <c r="E6" s="459"/>
      <c r="F6" s="442">
        <v>2015</v>
      </c>
      <c r="G6" s="442" t="s">
        <v>823</v>
      </c>
      <c r="H6" s="442" t="s">
        <v>830</v>
      </c>
      <c r="I6" s="442" t="s">
        <v>877</v>
      </c>
      <c r="J6" s="442" t="s">
        <v>892</v>
      </c>
      <c r="K6" s="442" t="s">
        <v>914</v>
      </c>
      <c r="L6" s="442" t="s">
        <v>941</v>
      </c>
    </row>
    <row r="7" spans="1:12" ht="33.75" customHeight="1" thickBot="1">
      <c r="A7" s="457"/>
      <c r="B7" s="457"/>
      <c r="C7" s="458"/>
      <c r="D7" s="459"/>
      <c r="E7" s="459"/>
      <c r="F7" s="442"/>
      <c r="G7" s="442"/>
      <c r="H7" s="442"/>
      <c r="I7" s="442"/>
      <c r="J7" s="442"/>
      <c r="K7" s="442"/>
      <c r="L7" s="442"/>
    </row>
    <row r="8" spans="1:12" ht="21.75" customHeight="1" thickBot="1">
      <c r="A8" s="61"/>
      <c r="B8" s="453" t="s">
        <v>454</v>
      </c>
      <c r="C8" s="453"/>
      <c r="D8" s="453"/>
      <c r="E8" s="453"/>
      <c r="F8" s="226">
        <f aca="true" t="shared" si="0" ref="F8:L8">F9+F121+F133+F146</f>
        <v>184100</v>
      </c>
      <c r="G8" s="226">
        <f t="shared" si="0"/>
        <v>33300</v>
      </c>
      <c r="H8" s="226">
        <f t="shared" si="0"/>
        <v>217400</v>
      </c>
      <c r="I8" s="226">
        <f t="shared" si="0"/>
        <v>700</v>
      </c>
      <c r="J8" s="226">
        <f t="shared" si="0"/>
        <v>218100</v>
      </c>
      <c r="K8" s="226">
        <f t="shared" si="0"/>
        <v>-7000</v>
      </c>
      <c r="L8" s="226">
        <f t="shared" si="0"/>
        <v>211100</v>
      </c>
    </row>
    <row r="9" spans="1:12" s="135" customFormat="1" ht="12.75">
      <c r="A9" s="133" t="s">
        <v>67</v>
      </c>
      <c r="B9" s="134" t="s">
        <v>455</v>
      </c>
      <c r="C9" s="507" t="s">
        <v>456</v>
      </c>
      <c r="D9" s="507"/>
      <c r="E9" s="507"/>
      <c r="F9" s="230">
        <f>F10+F15+F21+F26+F33+F38+F44+F50+F54+F60+F65+F71+F78+F83+F89+F95+F99+F102+F108+F115+F118</f>
        <v>133500</v>
      </c>
      <c r="G9" s="230">
        <f>G10+G15+G21+G26+G33+G38+G44+G50+G54+G60+G65+G71+G78+G83+G89+G95+G99+G102+G108+G115+G118</f>
        <v>33300</v>
      </c>
      <c r="H9" s="230">
        <f>H10+H15+H21+H26+H33+H38+H44+H50+H54+H60+H65+H71+H78+H83+H89+H95+H99+H102+H108+H115+H118</f>
        <v>166800</v>
      </c>
      <c r="I9" s="230">
        <f>I10+I15+I21+I26+I33+I38+I44+I50+I54+I60+I65+I71+I78+I83+I89+I95+I99+I102+I108+I115+I118</f>
        <v>700</v>
      </c>
      <c r="J9" s="230">
        <f aca="true" t="shared" si="1" ref="J9:J72">H9+I9</f>
        <v>167500</v>
      </c>
      <c r="K9" s="230">
        <f>K10+K15+K21+K26+K33+K38+K44+K50+K54+K60+K65+K71+K78+K83+K89+K95+K99+K102+K108+K115+K118</f>
        <v>-7000</v>
      </c>
      <c r="L9" s="230">
        <f>J9+K9</f>
        <v>160500</v>
      </c>
    </row>
    <row r="10" spans="1:12" ht="12.75">
      <c r="A10" s="133" t="s">
        <v>70</v>
      </c>
      <c r="B10" s="136" t="s">
        <v>291</v>
      </c>
      <c r="C10" s="67" t="s">
        <v>457</v>
      </c>
      <c r="D10" s="443" t="s">
        <v>458</v>
      </c>
      <c r="E10" s="443"/>
      <c r="F10" s="216">
        <f aca="true" t="shared" si="2" ref="F10:L10">SUM(F11:F14)</f>
        <v>7100</v>
      </c>
      <c r="G10" s="216">
        <f t="shared" si="2"/>
        <v>200</v>
      </c>
      <c r="H10" s="216">
        <f t="shared" si="2"/>
        <v>7300</v>
      </c>
      <c r="I10" s="216">
        <f t="shared" si="2"/>
        <v>0</v>
      </c>
      <c r="J10" s="216">
        <f t="shared" si="2"/>
        <v>7300</v>
      </c>
      <c r="K10" s="216">
        <f t="shared" si="2"/>
        <v>0</v>
      </c>
      <c r="L10" s="216">
        <f t="shared" si="2"/>
        <v>7300</v>
      </c>
    </row>
    <row r="11" spans="1:12" ht="12.75">
      <c r="A11" s="133" t="s">
        <v>73</v>
      </c>
      <c r="B11" s="75" t="s">
        <v>763</v>
      </c>
      <c r="C11" s="76"/>
      <c r="D11" s="94">
        <v>632001</v>
      </c>
      <c r="E11" s="72" t="s">
        <v>300</v>
      </c>
      <c r="F11" s="214">
        <v>5000</v>
      </c>
      <c r="G11" s="214"/>
      <c r="H11" s="214">
        <f aca="true" t="shared" si="3" ref="H11:H72">F11+G11</f>
        <v>5000</v>
      </c>
      <c r="I11" s="214"/>
      <c r="J11" s="214">
        <f t="shared" si="1"/>
        <v>5000</v>
      </c>
      <c r="K11" s="214"/>
      <c r="L11" s="214">
        <f>J11+K11</f>
        <v>5000</v>
      </c>
    </row>
    <row r="12" spans="1:12" ht="12.75">
      <c r="A12" s="133" t="s">
        <v>75</v>
      </c>
      <c r="B12" s="137" t="s">
        <v>763</v>
      </c>
      <c r="C12" s="138"/>
      <c r="D12" s="94">
        <v>632002</v>
      </c>
      <c r="E12" s="72" t="s">
        <v>301</v>
      </c>
      <c r="F12" s="214">
        <v>1000</v>
      </c>
      <c r="G12" s="214"/>
      <c r="H12" s="214">
        <f t="shared" si="3"/>
        <v>1000</v>
      </c>
      <c r="I12" s="214"/>
      <c r="J12" s="214">
        <f t="shared" si="1"/>
        <v>1000</v>
      </c>
      <c r="K12" s="214"/>
      <c r="L12" s="214">
        <f>J12+K12</f>
        <v>1000</v>
      </c>
    </row>
    <row r="13" spans="1:12" ht="12.75">
      <c r="A13" s="133" t="s">
        <v>77</v>
      </c>
      <c r="B13" s="66" t="s">
        <v>763</v>
      </c>
      <c r="C13" s="70"/>
      <c r="D13" s="139">
        <v>635006</v>
      </c>
      <c r="E13" s="83" t="s">
        <v>459</v>
      </c>
      <c r="F13" s="214">
        <v>1000</v>
      </c>
      <c r="G13" s="214"/>
      <c r="H13" s="214">
        <f t="shared" si="3"/>
        <v>1000</v>
      </c>
      <c r="I13" s="214"/>
      <c r="J13" s="214">
        <f t="shared" si="1"/>
        <v>1000</v>
      </c>
      <c r="K13" s="214"/>
      <c r="L13" s="214">
        <f>J13+K13</f>
        <v>1000</v>
      </c>
    </row>
    <row r="14" spans="1:12" ht="12.75">
      <c r="A14" s="133" t="s">
        <v>79</v>
      </c>
      <c r="B14" s="66" t="s">
        <v>763</v>
      </c>
      <c r="C14" s="70"/>
      <c r="D14" s="139">
        <v>637004</v>
      </c>
      <c r="E14" s="83" t="s">
        <v>162</v>
      </c>
      <c r="F14" s="214">
        <v>100</v>
      </c>
      <c r="G14" s="214">
        <v>200</v>
      </c>
      <c r="H14" s="214">
        <f t="shared" si="3"/>
        <v>300</v>
      </c>
      <c r="I14" s="214"/>
      <c r="J14" s="214">
        <f t="shared" si="1"/>
        <v>300</v>
      </c>
      <c r="K14" s="214"/>
      <c r="L14" s="214">
        <f>J14+K14</f>
        <v>300</v>
      </c>
    </row>
    <row r="15" spans="1:12" ht="12.75">
      <c r="A15" s="133" t="s">
        <v>81</v>
      </c>
      <c r="B15" s="136" t="s">
        <v>793</v>
      </c>
      <c r="C15" s="67" t="s">
        <v>460</v>
      </c>
      <c r="D15" s="443" t="s">
        <v>461</v>
      </c>
      <c r="E15" s="443"/>
      <c r="F15" s="211">
        <f aca="true" t="shared" si="4" ref="F15:L15">SUM(F16:F20)</f>
        <v>21300</v>
      </c>
      <c r="G15" s="211">
        <f t="shared" si="4"/>
        <v>600</v>
      </c>
      <c r="H15" s="211">
        <f t="shared" si="4"/>
        <v>21900</v>
      </c>
      <c r="I15" s="211">
        <f t="shared" si="4"/>
        <v>0</v>
      </c>
      <c r="J15" s="211">
        <f t="shared" si="4"/>
        <v>21900</v>
      </c>
      <c r="K15" s="211">
        <f t="shared" si="4"/>
        <v>0</v>
      </c>
      <c r="L15" s="211">
        <f t="shared" si="4"/>
        <v>21900</v>
      </c>
    </row>
    <row r="16" spans="1:12" ht="12.75">
      <c r="A16" s="133" t="s">
        <v>83</v>
      </c>
      <c r="B16" s="66" t="s">
        <v>763</v>
      </c>
      <c r="C16" s="70"/>
      <c r="D16" s="94">
        <v>632001</v>
      </c>
      <c r="E16" s="72" t="s">
        <v>300</v>
      </c>
      <c r="F16" s="214">
        <v>4000</v>
      </c>
      <c r="G16" s="214"/>
      <c r="H16" s="214">
        <f t="shared" si="3"/>
        <v>4000</v>
      </c>
      <c r="I16" s="214"/>
      <c r="J16" s="214">
        <f t="shared" si="1"/>
        <v>4000</v>
      </c>
      <c r="K16" s="214"/>
      <c r="L16" s="214">
        <f>J16+K16</f>
        <v>4000</v>
      </c>
    </row>
    <row r="17" spans="1:12" ht="12.75">
      <c r="A17" s="133" t="s">
        <v>85</v>
      </c>
      <c r="B17" s="66" t="s">
        <v>763</v>
      </c>
      <c r="C17" s="70"/>
      <c r="D17" s="94">
        <v>632002</v>
      </c>
      <c r="E17" s="72" t="s">
        <v>301</v>
      </c>
      <c r="F17" s="214">
        <v>1200</v>
      </c>
      <c r="G17" s="214"/>
      <c r="H17" s="214">
        <f t="shared" si="3"/>
        <v>1200</v>
      </c>
      <c r="I17" s="214"/>
      <c r="J17" s="214">
        <f t="shared" si="1"/>
        <v>1200</v>
      </c>
      <c r="K17" s="214"/>
      <c r="L17" s="214">
        <f>J17+K17</f>
        <v>1200</v>
      </c>
    </row>
    <row r="18" spans="1:12" ht="12.75">
      <c r="A18" s="133" t="s">
        <v>87</v>
      </c>
      <c r="B18" s="66" t="s">
        <v>763</v>
      </c>
      <c r="C18" s="70"/>
      <c r="D18" s="139">
        <v>635006</v>
      </c>
      <c r="E18" s="83" t="s">
        <v>459</v>
      </c>
      <c r="F18" s="214">
        <v>1000</v>
      </c>
      <c r="G18" s="214"/>
      <c r="H18" s="214">
        <f t="shared" si="3"/>
        <v>1000</v>
      </c>
      <c r="I18" s="214"/>
      <c r="J18" s="214">
        <f t="shared" si="1"/>
        <v>1000</v>
      </c>
      <c r="K18" s="214"/>
      <c r="L18" s="214">
        <f>J18+K18</f>
        <v>1000</v>
      </c>
    </row>
    <row r="19" spans="1:12" ht="12.75">
      <c r="A19" s="133" t="s">
        <v>148</v>
      </c>
      <c r="B19" s="66" t="s">
        <v>763</v>
      </c>
      <c r="C19" s="70"/>
      <c r="D19" s="139">
        <v>637004</v>
      </c>
      <c r="E19" s="83" t="s">
        <v>462</v>
      </c>
      <c r="F19" s="214">
        <v>15000</v>
      </c>
      <c r="G19" s="214"/>
      <c r="H19" s="214">
        <f t="shared" si="3"/>
        <v>15000</v>
      </c>
      <c r="I19" s="214"/>
      <c r="J19" s="214">
        <f t="shared" si="1"/>
        <v>15000</v>
      </c>
      <c r="K19" s="214"/>
      <c r="L19" s="214">
        <f>J19+K19</f>
        <v>15000</v>
      </c>
    </row>
    <row r="20" spans="1:12" ht="12.75">
      <c r="A20" s="133" t="s">
        <v>181</v>
      </c>
      <c r="B20" s="66" t="s">
        <v>763</v>
      </c>
      <c r="C20" s="70"/>
      <c r="D20" s="94">
        <v>637004</v>
      </c>
      <c r="E20" s="83" t="s">
        <v>162</v>
      </c>
      <c r="F20" s="214">
        <v>100</v>
      </c>
      <c r="G20" s="214">
        <v>600</v>
      </c>
      <c r="H20" s="214">
        <f t="shared" si="3"/>
        <v>700</v>
      </c>
      <c r="I20" s="214"/>
      <c r="J20" s="214">
        <f t="shared" si="1"/>
        <v>700</v>
      </c>
      <c r="K20" s="214"/>
      <c r="L20" s="214">
        <f>J20+K20</f>
        <v>700</v>
      </c>
    </row>
    <row r="21" spans="1:12" ht="12.75">
      <c r="A21" s="133" t="s">
        <v>150</v>
      </c>
      <c r="B21" s="136" t="s">
        <v>793</v>
      </c>
      <c r="C21" s="67" t="s">
        <v>463</v>
      </c>
      <c r="D21" s="506" t="s">
        <v>464</v>
      </c>
      <c r="E21" s="506"/>
      <c r="F21" s="211">
        <f aca="true" t="shared" si="5" ref="F21:L21">SUM(F22:F25)</f>
        <v>4800</v>
      </c>
      <c r="G21" s="211">
        <f t="shared" si="5"/>
        <v>100</v>
      </c>
      <c r="H21" s="211">
        <f t="shared" si="5"/>
        <v>4900</v>
      </c>
      <c r="I21" s="211">
        <f t="shared" si="5"/>
        <v>0</v>
      </c>
      <c r="J21" s="211">
        <f t="shared" si="5"/>
        <v>4900</v>
      </c>
      <c r="K21" s="211">
        <f t="shared" si="5"/>
        <v>0</v>
      </c>
      <c r="L21" s="211">
        <f t="shared" si="5"/>
        <v>4900</v>
      </c>
    </row>
    <row r="22" spans="1:12" ht="12.75" customHeight="1">
      <c r="A22" s="133" t="s">
        <v>152</v>
      </c>
      <c r="B22" s="66" t="s">
        <v>763</v>
      </c>
      <c r="C22" s="70"/>
      <c r="D22" s="94">
        <v>632001</v>
      </c>
      <c r="E22" s="72" t="s">
        <v>300</v>
      </c>
      <c r="F22" s="214">
        <v>4000</v>
      </c>
      <c r="G22" s="214"/>
      <c r="H22" s="214">
        <f t="shared" si="3"/>
        <v>4000</v>
      </c>
      <c r="I22" s="214"/>
      <c r="J22" s="214">
        <f t="shared" si="1"/>
        <v>4000</v>
      </c>
      <c r="K22" s="214"/>
      <c r="L22" s="214">
        <f>J22+K22</f>
        <v>4000</v>
      </c>
    </row>
    <row r="23" spans="1:12" ht="12.75" customHeight="1">
      <c r="A23" s="133" t="s">
        <v>89</v>
      </c>
      <c r="B23" s="66" t="s">
        <v>763</v>
      </c>
      <c r="C23" s="70"/>
      <c r="D23" s="94">
        <v>632002</v>
      </c>
      <c r="E23" s="72" t="s">
        <v>301</v>
      </c>
      <c r="F23" s="214">
        <v>200</v>
      </c>
      <c r="G23" s="214"/>
      <c r="H23" s="214">
        <f t="shared" si="3"/>
        <v>200</v>
      </c>
      <c r="I23" s="214"/>
      <c r="J23" s="214">
        <f t="shared" si="1"/>
        <v>200</v>
      </c>
      <c r="K23" s="214"/>
      <c r="L23" s="214">
        <f>J23+K23</f>
        <v>200</v>
      </c>
    </row>
    <row r="24" spans="1:12" ht="12.75">
      <c r="A24" s="133" t="s">
        <v>92</v>
      </c>
      <c r="B24" s="66" t="s">
        <v>763</v>
      </c>
      <c r="C24" s="70"/>
      <c r="D24" s="139">
        <v>635006</v>
      </c>
      <c r="E24" s="83" t="s">
        <v>459</v>
      </c>
      <c r="F24" s="214">
        <v>500</v>
      </c>
      <c r="G24" s="214"/>
      <c r="H24" s="214">
        <f t="shared" si="3"/>
        <v>500</v>
      </c>
      <c r="I24" s="214"/>
      <c r="J24" s="214">
        <f t="shared" si="1"/>
        <v>500</v>
      </c>
      <c r="K24" s="214"/>
      <c r="L24" s="214">
        <f>J24+K24</f>
        <v>500</v>
      </c>
    </row>
    <row r="25" spans="1:12" ht="12.75">
      <c r="A25" s="133" t="s">
        <v>94</v>
      </c>
      <c r="B25" s="66" t="s">
        <v>763</v>
      </c>
      <c r="C25" s="70"/>
      <c r="D25" s="139">
        <v>637004</v>
      </c>
      <c r="E25" s="83" t="s">
        <v>465</v>
      </c>
      <c r="F25" s="214">
        <v>100</v>
      </c>
      <c r="G25" s="214">
        <v>100</v>
      </c>
      <c r="H25" s="214">
        <f t="shared" si="3"/>
        <v>200</v>
      </c>
      <c r="I25" s="214"/>
      <c r="J25" s="214">
        <f t="shared" si="1"/>
        <v>200</v>
      </c>
      <c r="K25" s="214"/>
      <c r="L25" s="214">
        <f>J25+K25</f>
        <v>200</v>
      </c>
    </row>
    <row r="26" spans="1:12" ht="12.75">
      <c r="A26" s="133" t="s">
        <v>95</v>
      </c>
      <c r="B26" s="136" t="s">
        <v>794</v>
      </c>
      <c r="C26" s="67" t="s">
        <v>466</v>
      </c>
      <c r="D26" s="443" t="s">
        <v>467</v>
      </c>
      <c r="E26" s="443"/>
      <c r="F26" s="211">
        <f aca="true" t="shared" si="6" ref="F26:L26">SUM(F27:F32)</f>
        <v>34100</v>
      </c>
      <c r="G26" s="211">
        <f t="shared" si="6"/>
        <v>-2700</v>
      </c>
      <c r="H26" s="211">
        <f t="shared" si="6"/>
        <v>31400</v>
      </c>
      <c r="I26" s="211">
        <f t="shared" si="6"/>
        <v>700</v>
      </c>
      <c r="J26" s="211">
        <f t="shared" si="6"/>
        <v>32100</v>
      </c>
      <c r="K26" s="211">
        <f t="shared" si="6"/>
        <v>0</v>
      </c>
      <c r="L26" s="211">
        <f t="shared" si="6"/>
        <v>32100</v>
      </c>
    </row>
    <row r="27" spans="1:12" ht="12.75">
      <c r="A27" s="133" t="s">
        <v>96</v>
      </c>
      <c r="B27" s="66" t="s">
        <v>763</v>
      </c>
      <c r="C27" s="70"/>
      <c r="D27" s="94">
        <v>632001</v>
      </c>
      <c r="E27" s="72" t="s">
        <v>858</v>
      </c>
      <c r="F27" s="214">
        <v>7000</v>
      </c>
      <c r="G27" s="214">
        <v>-1000</v>
      </c>
      <c r="H27" s="214">
        <f t="shared" si="3"/>
        <v>6000</v>
      </c>
      <c r="I27" s="214"/>
      <c r="J27" s="214">
        <f t="shared" si="1"/>
        <v>6000</v>
      </c>
      <c r="K27" s="214"/>
      <c r="L27" s="214">
        <f aca="true" t="shared" si="7" ref="L27:L32">J27+K27</f>
        <v>6000</v>
      </c>
    </row>
    <row r="28" spans="1:12" ht="12.75">
      <c r="A28" s="133" t="s">
        <v>97</v>
      </c>
      <c r="B28" s="66" t="s">
        <v>763</v>
      </c>
      <c r="C28" s="70"/>
      <c r="D28" s="94">
        <v>632002</v>
      </c>
      <c r="E28" s="72" t="s">
        <v>301</v>
      </c>
      <c r="F28" s="214">
        <v>1500</v>
      </c>
      <c r="G28" s="214"/>
      <c r="H28" s="214">
        <f t="shared" si="3"/>
        <v>1500</v>
      </c>
      <c r="I28" s="214">
        <v>700</v>
      </c>
      <c r="J28" s="214">
        <f t="shared" si="1"/>
        <v>2200</v>
      </c>
      <c r="K28" s="214"/>
      <c r="L28" s="214">
        <f t="shared" si="7"/>
        <v>2200</v>
      </c>
    </row>
    <row r="29" spans="1:12" ht="12.75">
      <c r="A29" s="133" t="s">
        <v>98</v>
      </c>
      <c r="B29" s="66" t="s">
        <v>763</v>
      </c>
      <c r="C29" s="70"/>
      <c r="D29" s="139">
        <v>637004</v>
      </c>
      <c r="E29" s="83" t="s">
        <v>462</v>
      </c>
      <c r="F29" s="214">
        <v>23000</v>
      </c>
      <c r="G29" s="214">
        <v>-2000</v>
      </c>
      <c r="H29" s="214">
        <f t="shared" si="3"/>
        <v>21000</v>
      </c>
      <c r="I29" s="214"/>
      <c r="J29" s="214">
        <f t="shared" si="1"/>
        <v>21000</v>
      </c>
      <c r="K29" s="214"/>
      <c r="L29" s="214">
        <f t="shared" si="7"/>
        <v>21000</v>
      </c>
    </row>
    <row r="30" spans="1:12" ht="12.75">
      <c r="A30" s="133" t="s">
        <v>99</v>
      </c>
      <c r="B30" s="66" t="s">
        <v>763</v>
      </c>
      <c r="C30" s="70"/>
      <c r="D30" s="139">
        <v>635006</v>
      </c>
      <c r="E30" s="83" t="s">
        <v>459</v>
      </c>
      <c r="F30" s="214">
        <v>2000</v>
      </c>
      <c r="G30" s="214"/>
      <c r="H30" s="214">
        <f t="shared" si="3"/>
        <v>2000</v>
      </c>
      <c r="I30" s="214"/>
      <c r="J30" s="214">
        <f t="shared" si="1"/>
        <v>2000</v>
      </c>
      <c r="K30" s="214"/>
      <c r="L30" s="214">
        <f t="shared" si="7"/>
        <v>2000</v>
      </c>
    </row>
    <row r="31" spans="1:12" ht="12.75">
      <c r="A31" s="133" t="s">
        <v>100</v>
      </c>
      <c r="B31" s="66" t="s">
        <v>763</v>
      </c>
      <c r="C31" s="70"/>
      <c r="D31" s="139">
        <v>635004</v>
      </c>
      <c r="E31" s="83" t="s">
        <v>468</v>
      </c>
      <c r="F31" s="214">
        <v>500</v>
      </c>
      <c r="G31" s="214"/>
      <c r="H31" s="214">
        <f t="shared" si="3"/>
        <v>500</v>
      </c>
      <c r="I31" s="214"/>
      <c r="J31" s="214">
        <f t="shared" si="1"/>
        <v>500</v>
      </c>
      <c r="K31" s="214"/>
      <c r="L31" s="214">
        <f t="shared" si="7"/>
        <v>500</v>
      </c>
    </row>
    <row r="32" spans="1:12" ht="12.75">
      <c r="A32" s="133" t="s">
        <v>103</v>
      </c>
      <c r="B32" s="66" t="s">
        <v>763</v>
      </c>
      <c r="C32" s="70"/>
      <c r="D32" s="94">
        <v>637004</v>
      </c>
      <c r="E32" s="83" t="s">
        <v>162</v>
      </c>
      <c r="F32" s="214">
        <v>100</v>
      </c>
      <c r="G32" s="214">
        <v>300</v>
      </c>
      <c r="H32" s="214">
        <f t="shared" si="3"/>
        <v>400</v>
      </c>
      <c r="I32" s="214"/>
      <c r="J32" s="214">
        <f t="shared" si="1"/>
        <v>400</v>
      </c>
      <c r="K32" s="214"/>
      <c r="L32" s="214">
        <f t="shared" si="7"/>
        <v>400</v>
      </c>
    </row>
    <row r="33" spans="1:12" ht="12.75">
      <c r="A33" s="133" t="s">
        <v>105</v>
      </c>
      <c r="B33" s="136" t="s">
        <v>796</v>
      </c>
      <c r="C33" s="67" t="s">
        <v>469</v>
      </c>
      <c r="D33" s="443" t="s">
        <v>470</v>
      </c>
      <c r="E33" s="443"/>
      <c r="F33" s="211">
        <f aca="true" t="shared" si="8" ref="F33:L33">SUM(F34:F37)</f>
        <v>2700</v>
      </c>
      <c r="G33" s="211">
        <f t="shared" si="8"/>
        <v>100</v>
      </c>
      <c r="H33" s="211">
        <f t="shared" si="8"/>
        <v>2800</v>
      </c>
      <c r="I33" s="211">
        <f t="shared" si="8"/>
        <v>0</v>
      </c>
      <c r="J33" s="211">
        <f t="shared" si="8"/>
        <v>2800</v>
      </c>
      <c r="K33" s="211">
        <f t="shared" si="8"/>
        <v>0</v>
      </c>
      <c r="L33" s="211">
        <f t="shared" si="8"/>
        <v>2800</v>
      </c>
    </row>
    <row r="34" spans="1:12" ht="12.75">
      <c r="A34" s="133" t="s">
        <v>107</v>
      </c>
      <c r="B34" s="75" t="s">
        <v>763</v>
      </c>
      <c r="C34" s="76"/>
      <c r="D34" s="94">
        <v>632001</v>
      </c>
      <c r="E34" s="72" t="s">
        <v>300</v>
      </c>
      <c r="F34" s="214">
        <v>2000</v>
      </c>
      <c r="G34" s="214"/>
      <c r="H34" s="214">
        <f t="shared" si="3"/>
        <v>2000</v>
      </c>
      <c r="I34" s="214"/>
      <c r="J34" s="214">
        <f t="shared" si="1"/>
        <v>2000</v>
      </c>
      <c r="K34" s="214"/>
      <c r="L34" s="214">
        <f>J34+K34</f>
        <v>2000</v>
      </c>
    </row>
    <row r="35" spans="1:12" ht="12.75">
      <c r="A35" s="133" t="s">
        <v>109</v>
      </c>
      <c r="B35" s="137" t="s">
        <v>763</v>
      </c>
      <c r="C35" s="138"/>
      <c r="D35" s="94">
        <v>632002</v>
      </c>
      <c r="E35" s="72" t="s">
        <v>301</v>
      </c>
      <c r="F35" s="214">
        <v>100</v>
      </c>
      <c r="G35" s="214"/>
      <c r="H35" s="214">
        <f t="shared" si="3"/>
        <v>100</v>
      </c>
      <c r="I35" s="214"/>
      <c r="J35" s="214">
        <f t="shared" si="1"/>
        <v>100</v>
      </c>
      <c r="K35" s="214"/>
      <c r="L35" s="214">
        <f>J35+K35</f>
        <v>100</v>
      </c>
    </row>
    <row r="36" spans="1:12" ht="12.75">
      <c r="A36" s="133" t="s">
        <v>111</v>
      </c>
      <c r="B36" s="66" t="s">
        <v>763</v>
      </c>
      <c r="C36" s="70"/>
      <c r="D36" s="139">
        <v>635006</v>
      </c>
      <c r="E36" s="83" t="s">
        <v>459</v>
      </c>
      <c r="F36" s="214">
        <v>500</v>
      </c>
      <c r="G36" s="214"/>
      <c r="H36" s="214">
        <f t="shared" si="3"/>
        <v>500</v>
      </c>
      <c r="I36" s="214"/>
      <c r="J36" s="214">
        <f t="shared" si="1"/>
        <v>500</v>
      </c>
      <c r="K36" s="214"/>
      <c r="L36" s="214">
        <f>J36+K36</f>
        <v>500</v>
      </c>
    </row>
    <row r="37" spans="1:12" ht="12.75">
      <c r="A37" s="133" t="s">
        <v>113</v>
      </c>
      <c r="B37" s="66" t="s">
        <v>763</v>
      </c>
      <c r="C37" s="70"/>
      <c r="D37" s="139">
        <v>637004</v>
      </c>
      <c r="E37" s="83" t="s">
        <v>162</v>
      </c>
      <c r="F37" s="214">
        <v>100</v>
      </c>
      <c r="G37" s="214">
        <v>100</v>
      </c>
      <c r="H37" s="214">
        <f t="shared" si="3"/>
        <v>200</v>
      </c>
      <c r="I37" s="214"/>
      <c r="J37" s="214">
        <f t="shared" si="1"/>
        <v>200</v>
      </c>
      <c r="K37" s="214"/>
      <c r="L37" s="214">
        <f>J37+K37</f>
        <v>200</v>
      </c>
    </row>
    <row r="38" spans="1:12" ht="12.75">
      <c r="A38" s="133" t="s">
        <v>115</v>
      </c>
      <c r="B38" s="136" t="s">
        <v>797</v>
      </c>
      <c r="C38" s="67" t="s">
        <v>471</v>
      </c>
      <c r="D38" s="443" t="s">
        <v>472</v>
      </c>
      <c r="E38" s="443"/>
      <c r="F38" s="211">
        <f aca="true" t="shared" si="9" ref="F38:L38">SUM(F39:F43)</f>
        <v>16000</v>
      </c>
      <c r="G38" s="211">
        <f t="shared" si="9"/>
        <v>600</v>
      </c>
      <c r="H38" s="211">
        <f t="shared" si="9"/>
        <v>16600</v>
      </c>
      <c r="I38" s="211">
        <f t="shared" si="9"/>
        <v>0</v>
      </c>
      <c r="J38" s="211">
        <f t="shared" si="9"/>
        <v>16600</v>
      </c>
      <c r="K38" s="211">
        <f t="shared" si="9"/>
        <v>0</v>
      </c>
      <c r="L38" s="211">
        <f t="shared" si="9"/>
        <v>16600</v>
      </c>
    </row>
    <row r="39" spans="1:12" ht="12.75">
      <c r="A39" s="133" t="s">
        <v>117</v>
      </c>
      <c r="B39" s="75" t="s">
        <v>763</v>
      </c>
      <c r="C39" s="76"/>
      <c r="D39" s="94">
        <v>632001</v>
      </c>
      <c r="E39" s="72" t="s">
        <v>300</v>
      </c>
      <c r="F39" s="214">
        <v>13000</v>
      </c>
      <c r="G39" s="214">
        <v>400</v>
      </c>
      <c r="H39" s="214">
        <f t="shared" si="3"/>
        <v>13400</v>
      </c>
      <c r="I39" s="214"/>
      <c r="J39" s="214">
        <f t="shared" si="1"/>
        <v>13400</v>
      </c>
      <c r="K39" s="214"/>
      <c r="L39" s="214">
        <f>J39+K39</f>
        <v>13400</v>
      </c>
    </row>
    <row r="40" spans="1:12" ht="12.75">
      <c r="A40" s="133" t="s">
        <v>119</v>
      </c>
      <c r="B40" s="137" t="s">
        <v>763</v>
      </c>
      <c r="C40" s="138"/>
      <c r="D40" s="94">
        <v>632002</v>
      </c>
      <c r="E40" s="72" t="s">
        <v>301</v>
      </c>
      <c r="F40" s="214">
        <v>2000</v>
      </c>
      <c r="G40" s="214"/>
      <c r="H40" s="214">
        <f t="shared" si="3"/>
        <v>2000</v>
      </c>
      <c r="I40" s="214"/>
      <c r="J40" s="214">
        <f t="shared" si="1"/>
        <v>2000</v>
      </c>
      <c r="K40" s="214"/>
      <c r="L40" s="214">
        <f>J40+K40</f>
        <v>2000</v>
      </c>
    </row>
    <row r="41" spans="1:12" ht="12.75">
      <c r="A41" s="133" t="s">
        <v>121</v>
      </c>
      <c r="B41" s="66" t="s">
        <v>763</v>
      </c>
      <c r="C41" s="70"/>
      <c r="D41" s="139">
        <v>635006</v>
      </c>
      <c r="E41" s="83" t="s">
        <v>459</v>
      </c>
      <c r="F41" s="214">
        <v>500</v>
      </c>
      <c r="G41" s="214"/>
      <c r="H41" s="214">
        <f t="shared" si="3"/>
        <v>500</v>
      </c>
      <c r="I41" s="214"/>
      <c r="J41" s="214">
        <f t="shared" si="1"/>
        <v>500</v>
      </c>
      <c r="K41" s="214"/>
      <c r="L41" s="214">
        <f>J41+K41</f>
        <v>500</v>
      </c>
    </row>
    <row r="42" spans="1:12" ht="12.75">
      <c r="A42" s="133" t="s">
        <v>123</v>
      </c>
      <c r="B42" s="137" t="s">
        <v>763</v>
      </c>
      <c r="C42" s="138"/>
      <c r="D42" s="94">
        <v>635004</v>
      </c>
      <c r="E42" s="83" t="s">
        <v>468</v>
      </c>
      <c r="F42" s="214">
        <v>200</v>
      </c>
      <c r="G42" s="214"/>
      <c r="H42" s="214">
        <f t="shared" si="3"/>
        <v>200</v>
      </c>
      <c r="I42" s="214"/>
      <c r="J42" s="214">
        <f t="shared" si="1"/>
        <v>200</v>
      </c>
      <c r="K42" s="214"/>
      <c r="L42" s="214">
        <f>J42+K42</f>
        <v>200</v>
      </c>
    </row>
    <row r="43" spans="1:12" ht="12.75">
      <c r="A43" s="133" t="s">
        <v>124</v>
      </c>
      <c r="B43" s="66" t="s">
        <v>763</v>
      </c>
      <c r="C43" s="70"/>
      <c r="D43" s="139">
        <v>637004</v>
      </c>
      <c r="E43" s="83" t="s">
        <v>162</v>
      </c>
      <c r="F43" s="214">
        <v>300</v>
      </c>
      <c r="G43" s="214">
        <v>200</v>
      </c>
      <c r="H43" s="214">
        <f t="shared" si="3"/>
        <v>500</v>
      </c>
      <c r="I43" s="214"/>
      <c r="J43" s="214">
        <f t="shared" si="1"/>
        <v>500</v>
      </c>
      <c r="K43" s="214"/>
      <c r="L43" s="214">
        <f>J43+K43</f>
        <v>500</v>
      </c>
    </row>
    <row r="44" spans="1:12" ht="12.75">
      <c r="A44" s="133" t="s">
        <v>203</v>
      </c>
      <c r="B44" s="136" t="s">
        <v>797</v>
      </c>
      <c r="C44" s="67" t="s">
        <v>473</v>
      </c>
      <c r="D44" s="443" t="s">
        <v>474</v>
      </c>
      <c r="E44" s="443"/>
      <c r="F44" s="211">
        <f aca="true" t="shared" si="10" ref="F44:L44">SUM(F45:F49)</f>
        <v>0</v>
      </c>
      <c r="G44" s="211">
        <f t="shared" si="10"/>
        <v>700</v>
      </c>
      <c r="H44" s="211">
        <f t="shared" si="10"/>
        <v>700</v>
      </c>
      <c r="I44" s="211">
        <f t="shared" si="10"/>
        <v>0</v>
      </c>
      <c r="J44" s="211">
        <f t="shared" si="10"/>
        <v>700</v>
      </c>
      <c r="K44" s="211">
        <f t="shared" si="10"/>
        <v>0</v>
      </c>
      <c r="L44" s="211">
        <f t="shared" si="10"/>
        <v>700</v>
      </c>
    </row>
    <row r="45" spans="1:12" ht="12.75">
      <c r="A45" s="133" t="s">
        <v>126</v>
      </c>
      <c r="B45" s="75" t="s">
        <v>763</v>
      </c>
      <c r="C45" s="76"/>
      <c r="D45" s="94">
        <v>632001</v>
      </c>
      <c r="E45" s="72" t="s">
        <v>300</v>
      </c>
      <c r="F45" s="214"/>
      <c r="G45" s="214">
        <v>500</v>
      </c>
      <c r="H45" s="214">
        <f t="shared" si="3"/>
        <v>500</v>
      </c>
      <c r="I45" s="214"/>
      <c r="J45" s="214">
        <f t="shared" si="1"/>
        <v>500</v>
      </c>
      <c r="K45" s="214"/>
      <c r="L45" s="214">
        <f>J45+K45</f>
        <v>500</v>
      </c>
    </row>
    <row r="46" spans="1:12" ht="12.75">
      <c r="A46" s="133" t="s">
        <v>163</v>
      </c>
      <c r="B46" s="137" t="s">
        <v>763</v>
      </c>
      <c r="C46" s="138"/>
      <c r="D46" s="94">
        <v>632002</v>
      </c>
      <c r="E46" s="72" t="s">
        <v>301</v>
      </c>
      <c r="F46" s="214"/>
      <c r="G46" s="214"/>
      <c r="H46" s="214">
        <f t="shared" si="3"/>
        <v>0</v>
      </c>
      <c r="I46" s="214"/>
      <c r="J46" s="214">
        <f t="shared" si="1"/>
        <v>0</v>
      </c>
      <c r="K46" s="214"/>
      <c r="L46" s="214">
        <f>J46+K46</f>
        <v>0</v>
      </c>
    </row>
    <row r="47" spans="1:12" ht="12.75">
      <c r="A47" s="133" t="s">
        <v>127</v>
      </c>
      <c r="B47" s="137" t="s">
        <v>763</v>
      </c>
      <c r="C47" s="138"/>
      <c r="D47" s="139">
        <v>635004</v>
      </c>
      <c r="E47" s="83" t="s">
        <v>468</v>
      </c>
      <c r="F47" s="214"/>
      <c r="G47" s="214"/>
      <c r="H47" s="214">
        <f t="shared" si="3"/>
        <v>0</v>
      </c>
      <c r="I47" s="214"/>
      <c r="J47" s="214">
        <f t="shared" si="1"/>
        <v>0</v>
      </c>
      <c r="K47" s="214"/>
      <c r="L47" s="214">
        <f>J47+K47</f>
        <v>0</v>
      </c>
    </row>
    <row r="48" spans="1:12" ht="12.75">
      <c r="A48" s="133" t="s">
        <v>128</v>
      </c>
      <c r="B48" s="137" t="s">
        <v>763</v>
      </c>
      <c r="C48" s="138"/>
      <c r="D48" s="139">
        <v>635006</v>
      </c>
      <c r="E48" s="83" t="s">
        <v>459</v>
      </c>
      <c r="F48" s="214"/>
      <c r="G48" s="214"/>
      <c r="H48" s="214">
        <f t="shared" si="3"/>
        <v>0</v>
      </c>
      <c r="I48" s="214"/>
      <c r="J48" s="214">
        <f t="shared" si="1"/>
        <v>0</v>
      </c>
      <c r="K48" s="214"/>
      <c r="L48" s="214">
        <f>J48+K48</f>
        <v>0</v>
      </c>
    </row>
    <row r="49" spans="1:12" ht="12.75">
      <c r="A49" s="133" t="s">
        <v>129</v>
      </c>
      <c r="B49" s="66" t="s">
        <v>763</v>
      </c>
      <c r="C49" s="70"/>
      <c r="D49" s="139">
        <v>637004</v>
      </c>
      <c r="E49" s="83" t="s">
        <v>465</v>
      </c>
      <c r="F49" s="214"/>
      <c r="G49" s="214">
        <v>200</v>
      </c>
      <c r="H49" s="214">
        <f t="shared" si="3"/>
        <v>200</v>
      </c>
      <c r="I49" s="214"/>
      <c r="J49" s="214">
        <f t="shared" si="1"/>
        <v>200</v>
      </c>
      <c r="K49" s="214"/>
      <c r="L49" s="214">
        <f>J49+K49</f>
        <v>200</v>
      </c>
    </row>
    <row r="50" spans="1:12" ht="12.75">
      <c r="A50" s="133" t="s">
        <v>167</v>
      </c>
      <c r="B50" s="67" t="s">
        <v>157</v>
      </c>
      <c r="C50" s="67" t="s">
        <v>475</v>
      </c>
      <c r="D50" s="443" t="s">
        <v>476</v>
      </c>
      <c r="E50" s="443"/>
      <c r="F50" s="211">
        <f aca="true" t="shared" si="11" ref="F50:L50">SUM(F51:F53)</f>
        <v>0</v>
      </c>
      <c r="G50" s="211">
        <f t="shared" si="11"/>
        <v>0</v>
      </c>
      <c r="H50" s="211">
        <f t="shared" si="11"/>
        <v>0</v>
      </c>
      <c r="I50" s="211">
        <f t="shared" si="11"/>
        <v>0</v>
      </c>
      <c r="J50" s="211">
        <f t="shared" si="11"/>
        <v>0</v>
      </c>
      <c r="K50" s="211">
        <f t="shared" si="11"/>
        <v>0</v>
      </c>
      <c r="L50" s="211">
        <f t="shared" si="11"/>
        <v>0</v>
      </c>
    </row>
    <row r="51" spans="1:12" ht="12.75">
      <c r="A51" s="133" t="s">
        <v>169</v>
      </c>
      <c r="B51" s="75" t="s">
        <v>763</v>
      </c>
      <c r="C51" s="76"/>
      <c r="D51" s="94">
        <v>632001</v>
      </c>
      <c r="E51" s="72" t="s">
        <v>300</v>
      </c>
      <c r="F51" s="214">
        <v>0</v>
      </c>
      <c r="G51" s="214"/>
      <c r="H51" s="214">
        <f t="shared" si="3"/>
        <v>0</v>
      </c>
      <c r="I51" s="214"/>
      <c r="J51" s="214">
        <f t="shared" si="1"/>
        <v>0</v>
      </c>
      <c r="K51" s="214"/>
      <c r="L51" s="214">
        <f>J51+K51</f>
        <v>0</v>
      </c>
    </row>
    <row r="52" spans="1:12" ht="12.75">
      <c r="A52" s="133" t="s">
        <v>171</v>
      </c>
      <c r="B52" s="137" t="s">
        <v>763</v>
      </c>
      <c r="C52" s="138"/>
      <c r="D52" s="139">
        <v>635006</v>
      </c>
      <c r="E52" s="83" t="s">
        <v>459</v>
      </c>
      <c r="F52" s="214">
        <v>0</v>
      </c>
      <c r="G52" s="214"/>
      <c r="H52" s="214">
        <f t="shared" si="3"/>
        <v>0</v>
      </c>
      <c r="I52" s="214"/>
      <c r="J52" s="214">
        <f t="shared" si="1"/>
        <v>0</v>
      </c>
      <c r="K52" s="214"/>
      <c r="L52" s="214">
        <f>J52+K52</f>
        <v>0</v>
      </c>
    </row>
    <row r="53" spans="1:12" ht="12.75">
      <c r="A53" s="133" t="s">
        <v>131</v>
      </c>
      <c r="B53" s="66" t="s">
        <v>763</v>
      </c>
      <c r="C53" s="70"/>
      <c r="D53" s="139">
        <v>637004</v>
      </c>
      <c r="E53" s="83" t="s">
        <v>465</v>
      </c>
      <c r="F53" s="214">
        <v>0</v>
      </c>
      <c r="G53" s="214"/>
      <c r="H53" s="214">
        <f t="shared" si="3"/>
        <v>0</v>
      </c>
      <c r="I53" s="214"/>
      <c r="J53" s="214">
        <f t="shared" si="1"/>
        <v>0</v>
      </c>
      <c r="K53" s="214"/>
      <c r="L53" s="214">
        <f>J53+K53</f>
        <v>0</v>
      </c>
    </row>
    <row r="54" spans="1:12" ht="12.75">
      <c r="A54" s="133" t="s">
        <v>205</v>
      </c>
      <c r="B54" s="67" t="s">
        <v>794</v>
      </c>
      <c r="C54" s="67" t="s">
        <v>477</v>
      </c>
      <c r="D54" s="443" t="s">
        <v>478</v>
      </c>
      <c r="E54" s="443"/>
      <c r="F54" s="211">
        <f aca="true" t="shared" si="12" ref="F54:L54">SUM(F55:F59)</f>
        <v>6000</v>
      </c>
      <c r="G54" s="211">
        <f t="shared" si="12"/>
        <v>1200</v>
      </c>
      <c r="H54" s="211">
        <f t="shared" si="12"/>
        <v>7200</v>
      </c>
      <c r="I54" s="211">
        <f t="shared" si="12"/>
        <v>0</v>
      </c>
      <c r="J54" s="211">
        <f t="shared" si="12"/>
        <v>7200</v>
      </c>
      <c r="K54" s="211">
        <f t="shared" si="12"/>
        <v>0</v>
      </c>
      <c r="L54" s="211">
        <f t="shared" si="12"/>
        <v>7200</v>
      </c>
    </row>
    <row r="55" spans="1:12" ht="12.75">
      <c r="A55" s="133" t="s">
        <v>133</v>
      </c>
      <c r="B55" s="66" t="s">
        <v>763</v>
      </c>
      <c r="C55" s="70"/>
      <c r="D55" s="139">
        <v>632001</v>
      </c>
      <c r="E55" s="83" t="s">
        <v>300</v>
      </c>
      <c r="F55" s="214">
        <v>5000</v>
      </c>
      <c r="G55" s="214"/>
      <c r="H55" s="214">
        <f t="shared" si="3"/>
        <v>5000</v>
      </c>
      <c r="I55" s="214"/>
      <c r="J55" s="214">
        <f t="shared" si="1"/>
        <v>5000</v>
      </c>
      <c r="K55" s="214"/>
      <c r="L55" s="214">
        <f>J55+K55</f>
        <v>5000</v>
      </c>
    </row>
    <row r="56" spans="1:12" ht="12.75">
      <c r="A56" s="133" t="s">
        <v>134</v>
      </c>
      <c r="B56" s="66" t="s">
        <v>763</v>
      </c>
      <c r="C56" s="70"/>
      <c r="D56" s="139">
        <v>632002</v>
      </c>
      <c r="E56" s="83" t="s">
        <v>301</v>
      </c>
      <c r="F56" s="214">
        <v>300</v>
      </c>
      <c r="G56" s="214"/>
      <c r="H56" s="214">
        <f t="shared" si="3"/>
        <v>300</v>
      </c>
      <c r="I56" s="214"/>
      <c r="J56" s="214">
        <f t="shared" si="1"/>
        <v>300</v>
      </c>
      <c r="K56" s="214"/>
      <c r="L56" s="214">
        <f>J56+K56</f>
        <v>300</v>
      </c>
    </row>
    <row r="57" spans="1:12" ht="12.75">
      <c r="A57" s="133" t="s">
        <v>135</v>
      </c>
      <c r="B57" s="66" t="s">
        <v>763</v>
      </c>
      <c r="C57" s="70"/>
      <c r="D57" s="139">
        <v>635004</v>
      </c>
      <c r="E57" s="83" t="s">
        <v>468</v>
      </c>
      <c r="F57" s="214">
        <v>100</v>
      </c>
      <c r="G57" s="214"/>
      <c r="H57" s="214">
        <f t="shared" si="3"/>
        <v>100</v>
      </c>
      <c r="I57" s="214"/>
      <c r="J57" s="214">
        <f t="shared" si="1"/>
        <v>100</v>
      </c>
      <c r="K57" s="214"/>
      <c r="L57" s="214">
        <f>J57+K57</f>
        <v>100</v>
      </c>
    </row>
    <row r="58" spans="1:12" ht="12.75">
      <c r="A58" s="133" t="s">
        <v>210</v>
      </c>
      <c r="B58" s="66" t="s">
        <v>763</v>
      </c>
      <c r="C58" s="70"/>
      <c r="D58" s="139">
        <v>635006</v>
      </c>
      <c r="E58" s="83" t="s">
        <v>459</v>
      </c>
      <c r="F58" s="214">
        <v>500</v>
      </c>
      <c r="G58" s="214">
        <v>1000</v>
      </c>
      <c r="H58" s="214">
        <f t="shared" si="3"/>
        <v>1500</v>
      </c>
      <c r="I58" s="214"/>
      <c r="J58" s="214">
        <f t="shared" si="1"/>
        <v>1500</v>
      </c>
      <c r="K58" s="214"/>
      <c r="L58" s="214">
        <f>J58+K58</f>
        <v>1500</v>
      </c>
    </row>
    <row r="59" spans="1:12" ht="12.75">
      <c r="A59" s="133" t="s">
        <v>137</v>
      </c>
      <c r="B59" s="66" t="s">
        <v>763</v>
      </c>
      <c r="C59" s="70"/>
      <c r="D59" s="139">
        <v>637004</v>
      </c>
      <c r="E59" s="83" t="s">
        <v>465</v>
      </c>
      <c r="F59" s="214">
        <v>100</v>
      </c>
      <c r="G59" s="214">
        <v>200</v>
      </c>
      <c r="H59" s="214">
        <f t="shared" si="3"/>
        <v>300</v>
      </c>
      <c r="I59" s="214"/>
      <c r="J59" s="214">
        <f t="shared" si="1"/>
        <v>300</v>
      </c>
      <c r="K59" s="214"/>
      <c r="L59" s="214">
        <f>J59+K59</f>
        <v>300</v>
      </c>
    </row>
    <row r="60" spans="1:12" ht="12.75">
      <c r="A60" s="133" t="s">
        <v>212</v>
      </c>
      <c r="B60" s="67" t="s">
        <v>794</v>
      </c>
      <c r="C60" s="67" t="s">
        <v>479</v>
      </c>
      <c r="D60" s="443" t="s">
        <v>480</v>
      </c>
      <c r="E60" s="443"/>
      <c r="F60" s="211">
        <f aca="true" t="shared" si="13" ref="F60:L60">SUM(F61:F64)</f>
        <v>0</v>
      </c>
      <c r="G60" s="211">
        <f t="shared" si="13"/>
        <v>200</v>
      </c>
      <c r="H60" s="211">
        <f t="shared" si="13"/>
        <v>200</v>
      </c>
      <c r="I60" s="211">
        <f t="shared" si="13"/>
        <v>0</v>
      </c>
      <c r="J60" s="211">
        <f t="shared" si="13"/>
        <v>200</v>
      </c>
      <c r="K60" s="211">
        <f t="shared" si="13"/>
        <v>0</v>
      </c>
      <c r="L60" s="211">
        <f t="shared" si="13"/>
        <v>200</v>
      </c>
    </row>
    <row r="61" spans="1:12" ht="12.75">
      <c r="A61" s="133" t="s">
        <v>139</v>
      </c>
      <c r="B61" s="66" t="s">
        <v>763</v>
      </c>
      <c r="C61" s="70"/>
      <c r="D61" s="139">
        <v>632001</v>
      </c>
      <c r="E61" s="83" t="s">
        <v>300</v>
      </c>
      <c r="F61" s="214"/>
      <c r="G61" s="214"/>
      <c r="H61" s="214">
        <f t="shared" si="3"/>
        <v>0</v>
      </c>
      <c r="I61" s="214"/>
      <c r="J61" s="214">
        <f t="shared" si="1"/>
        <v>0</v>
      </c>
      <c r="K61" s="214"/>
      <c r="L61" s="214">
        <f>J61+K61</f>
        <v>0</v>
      </c>
    </row>
    <row r="62" spans="1:12" ht="12.75">
      <c r="A62" s="133" t="s">
        <v>214</v>
      </c>
      <c r="B62" s="66" t="s">
        <v>763</v>
      </c>
      <c r="C62" s="70"/>
      <c r="D62" s="139">
        <v>632002</v>
      </c>
      <c r="E62" s="83" t="s">
        <v>301</v>
      </c>
      <c r="F62" s="214"/>
      <c r="G62" s="214"/>
      <c r="H62" s="214">
        <f t="shared" si="3"/>
        <v>0</v>
      </c>
      <c r="I62" s="214"/>
      <c r="J62" s="214">
        <f t="shared" si="1"/>
        <v>0</v>
      </c>
      <c r="K62" s="214"/>
      <c r="L62" s="214">
        <f>J62+K62</f>
        <v>0</v>
      </c>
    </row>
    <row r="63" spans="1:12" ht="12.75">
      <c r="A63" s="133" t="s">
        <v>215</v>
      </c>
      <c r="B63" s="66" t="s">
        <v>763</v>
      </c>
      <c r="C63" s="70"/>
      <c r="D63" s="139">
        <v>635006</v>
      </c>
      <c r="E63" s="83" t="s">
        <v>459</v>
      </c>
      <c r="F63" s="214"/>
      <c r="G63" s="214"/>
      <c r="H63" s="214">
        <f t="shared" si="3"/>
        <v>0</v>
      </c>
      <c r="I63" s="214"/>
      <c r="J63" s="214">
        <f t="shared" si="1"/>
        <v>0</v>
      </c>
      <c r="K63" s="214"/>
      <c r="L63" s="214">
        <f>J63+K63</f>
        <v>0</v>
      </c>
    </row>
    <row r="64" spans="1:12" ht="12.75">
      <c r="A64" s="133" t="s">
        <v>217</v>
      </c>
      <c r="B64" s="66" t="s">
        <v>763</v>
      </c>
      <c r="C64" s="70"/>
      <c r="D64" s="139">
        <v>637004</v>
      </c>
      <c r="E64" s="83" t="s">
        <v>162</v>
      </c>
      <c r="F64" s="214"/>
      <c r="G64" s="214">
        <v>200</v>
      </c>
      <c r="H64" s="214">
        <f t="shared" si="3"/>
        <v>200</v>
      </c>
      <c r="I64" s="214"/>
      <c r="J64" s="214">
        <f t="shared" si="1"/>
        <v>200</v>
      </c>
      <c r="K64" s="214"/>
      <c r="L64" s="214">
        <f>J64+K64</f>
        <v>200</v>
      </c>
    </row>
    <row r="65" spans="1:12" ht="12.75">
      <c r="A65" s="133" t="s">
        <v>219</v>
      </c>
      <c r="B65" s="136" t="s">
        <v>794</v>
      </c>
      <c r="C65" s="67" t="s">
        <v>481</v>
      </c>
      <c r="D65" s="443" t="s">
        <v>482</v>
      </c>
      <c r="E65" s="443"/>
      <c r="F65" s="211">
        <f aca="true" t="shared" si="14" ref="F65:L65">SUM(F66:F70)</f>
        <v>4000</v>
      </c>
      <c r="G65" s="211">
        <f t="shared" si="14"/>
        <v>200</v>
      </c>
      <c r="H65" s="211">
        <f t="shared" si="14"/>
        <v>4200</v>
      </c>
      <c r="I65" s="211">
        <f t="shared" si="14"/>
        <v>0</v>
      </c>
      <c r="J65" s="211">
        <f t="shared" si="14"/>
        <v>4200</v>
      </c>
      <c r="K65" s="211">
        <f t="shared" si="14"/>
        <v>0</v>
      </c>
      <c r="L65" s="211">
        <f t="shared" si="14"/>
        <v>4200</v>
      </c>
    </row>
    <row r="66" spans="1:12" ht="12.75">
      <c r="A66" s="133" t="s">
        <v>220</v>
      </c>
      <c r="B66" s="66" t="s">
        <v>763</v>
      </c>
      <c r="C66" s="70"/>
      <c r="D66" s="94">
        <v>632001</v>
      </c>
      <c r="E66" s="72" t="s">
        <v>300</v>
      </c>
      <c r="F66" s="214">
        <v>3000</v>
      </c>
      <c r="G66" s="214"/>
      <c r="H66" s="214">
        <f t="shared" si="3"/>
        <v>3000</v>
      </c>
      <c r="I66" s="214"/>
      <c r="J66" s="214">
        <f t="shared" si="1"/>
        <v>3000</v>
      </c>
      <c r="K66" s="214"/>
      <c r="L66" s="214">
        <f>J66+K66</f>
        <v>3000</v>
      </c>
    </row>
    <row r="67" spans="1:12" ht="12.75">
      <c r="A67" s="133" t="s">
        <v>223</v>
      </c>
      <c r="B67" s="66" t="s">
        <v>763</v>
      </c>
      <c r="C67" s="70"/>
      <c r="D67" s="94">
        <v>632002</v>
      </c>
      <c r="E67" s="72" t="s">
        <v>301</v>
      </c>
      <c r="F67" s="214">
        <v>200</v>
      </c>
      <c r="G67" s="214"/>
      <c r="H67" s="214">
        <f t="shared" si="3"/>
        <v>200</v>
      </c>
      <c r="I67" s="214"/>
      <c r="J67" s="214">
        <f t="shared" si="1"/>
        <v>200</v>
      </c>
      <c r="K67" s="214"/>
      <c r="L67" s="214">
        <f>J67+K67</f>
        <v>200</v>
      </c>
    </row>
    <row r="68" spans="1:12" ht="12.75">
      <c r="A68" s="133" t="s">
        <v>225</v>
      </c>
      <c r="B68" s="66" t="s">
        <v>763</v>
      </c>
      <c r="C68" s="70"/>
      <c r="D68" s="139">
        <v>635006</v>
      </c>
      <c r="E68" s="83" t="s">
        <v>459</v>
      </c>
      <c r="F68" s="214">
        <v>500</v>
      </c>
      <c r="G68" s="214"/>
      <c r="H68" s="214">
        <f t="shared" si="3"/>
        <v>500</v>
      </c>
      <c r="I68" s="214"/>
      <c r="J68" s="214">
        <f t="shared" si="1"/>
        <v>500</v>
      </c>
      <c r="K68" s="214"/>
      <c r="L68" s="214">
        <f>J68+K68</f>
        <v>500</v>
      </c>
    </row>
    <row r="69" spans="1:12" ht="12.75">
      <c r="A69" s="133" t="s">
        <v>226</v>
      </c>
      <c r="B69" s="66" t="s">
        <v>763</v>
      </c>
      <c r="C69" s="70"/>
      <c r="D69" s="139">
        <v>635004</v>
      </c>
      <c r="E69" s="83" t="s">
        <v>468</v>
      </c>
      <c r="F69" s="214">
        <v>100</v>
      </c>
      <c r="G69" s="214"/>
      <c r="H69" s="214">
        <f t="shared" si="3"/>
        <v>100</v>
      </c>
      <c r="I69" s="214"/>
      <c r="J69" s="214">
        <f t="shared" si="1"/>
        <v>100</v>
      </c>
      <c r="K69" s="214"/>
      <c r="L69" s="214">
        <f>J69+K69</f>
        <v>100</v>
      </c>
    </row>
    <row r="70" spans="1:12" ht="12.75">
      <c r="A70" s="133" t="s">
        <v>228</v>
      </c>
      <c r="B70" s="66" t="s">
        <v>763</v>
      </c>
      <c r="C70" s="70"/>
      <c r="D70" s="94">
        <v>637004</v>
      </c>
      <c r="E70" s="83" t="s">
        <v>465</v>
      </c>
      <c r="F70" s="214">
        <v>200</v>
      </c>
      <c r="G70" s="214">
        <v>200</v>
      </c>
      <c r="H70" s="214">
        <f t="shared" si="3"/>
        <v>400</v>
      </c>
      <c r="I70" s="214"/>
      <c r="J70" s="214">
        <f t="shared" si="1"/>
        <v>400</v>
      </c>
      <c r="K70" s="214"/>
      <c r="L70" s="214">
        <f>J70+K70</f>
        <v>400</v>
      </c>
    </row>
    <row r="71" spans="1:12" ht="12.75">
      <c r="A71" s="133" t="s">
        <v>229</v>
      </c>
      <c r="B71" s="136" t="s">
        <v>794</v>
      </c>
      <c r="C71" s="67" t="s">
        <v>483</v>
      </c>
      <c r="D71" s="443" t="s">
        <v>484</v>
      </c>
      <c r="E71" s="443"/>
      <c r="F71" s="211">
        <f aca="true" t="shared" si="15" ref="F71:L71">SUM(F72:F77)</f>
        <v>11400</v>
      </c>
      <c r="G71" s="211">
        <f t="shared" si="15"/>
        <v>200</v>
      </c>
      <c r="H71" s="211">
        <f t="shared" si="15"/>
        <v>11600</v>
      </c>
      <c r="I71" s="211">
        <f t="shared" si="15"/>
        <v>0</v>
      </c>
      <c r="J71" s="211">
        <f t="shared" si="15"/>
        <v>11600</v>
      </c>
      <c r="K71" s="211">
        <f t="shared" si="15"/>
        <v>0</v>
      </c>
      <c r="L71" s="211">
        <f t="shared" si="15"/>
        <v>11600</v>
      </c>
    </row>
    <row r="72" spans="1:12" ht="12.75">
      <c r="A72" s="133" t="s">
        <v>230</v>
      </c>
      <c r="B72" s="66" t="s">
        <v>763</v>
      </c>
      <c r="C72" s="70"/>
      <c r="D72" s="94">
        <v>632001</v>
      </c>
      <c r="E72" s="72" t="s">
        <v>216</v>
      </c>
      <c r="F72" s="214">
        <v>1500</v>
      </c>
      <c r="G72" s="214"/>
      <c r="H72" s="214">
        <f t="shared" si="3"/>
        <v>1500</v>
      </c>
      <c r="I72" s="214"/>
      <c r="J72" s="214">
        <f t="shared" si="1"/>
        <v>1500</v>
      </c>
      <c r="K72" s="214"/>
      <c r="L72" s="214">
        <f aca="true" t="shared" si="16" ref="L72:L77">J72+K72</f>
        <v>1500</v>
      </c>
    </row>
    <row r="73" spans="1:12" ht="12.75">
      <c r="A73" s="133" t="s">
        <v>231</v>
      </c>
      <c r="B73" s="66" t="s">
        <v>763</v>
      </c>
      <c r="C73" s="70"/>
      <c r="D73" s="94">
        <v>632002</v>
      </c>
      <c r="E73" s="72" t="s">
        <v>301</v>
      </c>
      <c r="F73" s="214">
        <v>1200</v>
      </c>
      <c r="G73" s="214"/>
      <c r="H73" s="214">
        <f aca="true" t="shared" si="17" ref="H73:H143">F73+G73</f>
        <v>1200</v>
      </c>
      <c r="I73" s="214"/>
      <c r="J73" s="214">
        <f aca="true" t="shared" si="18" ref="J73:J135">H73+I73</f>
        <v>1200</v>
      </c>
      <c r="K73" s="214"/>
      <c r="L73" s="214">
        <f t="shared" si="16"/>
        <v>1200</v>
      </c>
    </row>
    <row r="74" spans="1:12" ht="12.75">
      <c r="A74" s="133" t="s">
        <v>232</v>
      </c>
      <c r="B74" s="66" t="s">
        <v>763</v>
      </c>
      <c r="C74" s="70"/>
      <c r="D74" s="139">
        <v>637004</v>
      </c>
      <c r="E74" s="83" t="s">
        <v>462</v>
      </c>
      <c r="F74" s="214">
        <v>8000</v>
      </c>
      <c r="G74" s="214"/>
      <c r="H74" s="214">
        <f t="shared" si="17"/>
        <v>8000</v>
      </c>
      <c r="I74" s="214"/>
      <c r="J74" s="214">
        <f t="shared" si="18"/>
        <v>8000</v>
      </c>
      <c r="K74" s="214"/>
      <c r="L74" s="214">
        <f t="shared" si="16"/>
        <v>8000</v>
      </c>
    </row>
    <row r="75" spans="1:12" ht="12.75">
      <c r="A75" s="133" t="s">
        <v>233</v>
      </c>
      <c r="B75" s="66" t="s">
        <v>763</v>
      </c>
      <c r="C75" s="70"/>
      <c r="D75" s="139">
        <v>635006</v>
      </c>
      <c r="E75" s="83" t="s">
        <v>459</v>
      </c>
      <c r="F75" s="214">
        <v>200</v>
      </c>
      <c r="G75" s="214"/>
      <c r="H75" s="214">
        <f t="shared" si="17"/>
        <v>200</v>
      </c>
      <c r="I75" s="214"/>
      <c r="J75" s="214">
        <f t="shared" si="18"/>
        <v>200</v>
      </c>
      <c r="K75" s="214"/>
      <c r="L75" s="214">
        <f t="shared" si="16"/>
        <v>200</v>
      </c>
    </row>
    <row r="76" spans="1:12" ht="12.75">
      <c r="A76" s="133" t="s">
        <v>234</v>
      </c>
      <c r="B76" s="66" t="s">
        <v>763</v>
      </c>
      <c r="C76" s="70"/>
      <c r="D76" s="139">
        <v>635004</v>
      </c>
      <c r="E76" s="83" t="s">
        <v>468</v>
      </c>
      <c r="F76" s="214">
        <v>300</v>
      </c>
      <c r="G76" s="214"/>
      <c r="H76" s="214">
        <f t="shared" si="17"/>
        <v>300</v>
      </c>
      <c r="I76" s="214"/>
      <c r="J76" s="214">
        <f t="shared" si="18"/>
        <v>300</v>
      </c>
      <c r="K76" s="214"/>
      <c r="L76" s="214">
        <f t="shared" si="16"/>
        <v>300</v>
      </c>
    </row>
    <row r="77" spans="1:12" ht="12.75">
      <c r="A77" s="133" t="s">
        <v>236</v>
      </c>
      <c r="B77" s="66" t="s">
        <v>763</v>
      </c>
      <c r="C77" s="70"/>
      <c r="D77" s="94">
        <v>637004</v>
      </c>
      <c r="E77" s="83" t="s">
        <v>162</v>
      </c>
      <c r="F77" s="214">
        <v>200</v>
      </c>
      <c r="G77" s="214">
        <v>200</v>
      </c>
      <c r="H77" s="214">
        <f t="shared" si="17"/>
        <v>400</v>
      </c>
      <c r="I77" s="214"/>
      <c r="J77" s="214">
        <f t="shared" si="18"/>
        <v>400</v>
      </c>
      <c r="K77" s="214"/>
      <c r="L77" s="214">
        <f t="shared" si="16"/>
        <v>400</v>
      </c>
    </row>
    <row r="78" spans="1:12" ht="12.75">
      <c r="A78" s="133" t="s">
        <v>237</v>
      </c>
      <c r="B78" s="136" t="s">
        <v>794</v>
      </c>
      <c r="C78" s="67" t="s">
        <v>485</v>
      </c>
      <c r="D78" s="443" t="s">
        <v>486</v>
      </c>
      <c r="E78" s="443"/>
      <c r="F78" s="211">
        <f aca="true" t="shared" si="19" ref="F78:L78">SUM(F79:F82)</f>
        <v>2100</v>
      </c>
      <c r="G78" s="211">
        <f t="shared" si="19"/>
        <v>200</v>
      </c>
      <c r="H78" s="211">
        <f t="shared" si="19"/>
        <v>2300</v>
      </c>
      <c r="I78" s="211">
        <f t="shared" si="19"/>
        <v>0</v>
      </c>
      <c r="J78" s="211">
        <f t="shared" si="19"/>
        <v>2300</v>
      </c>
      <c r="K78" s="211">
        <f t="shared" si="19"/>
        <v>0</v>
      </c>
      <c r="L78" s="211">
        <f t="shared" si="19"/>
        <v>2300</v>
      </c>
    </row>
    <row r="79" spans="1:12" ht="12.75">
      <c r="A79" s="133" t="s">
        <v>238</v>
      </c>
      <c r="B79" s="66" t="s">
        <v>763</v>
      </c>
      <c r="C79" s="70"/>
      <c r="D79" s="94">
        <v>632001</v>
      </c>
      <c r="E79" s="72" t="s">
        <v>300</v>
      </c>
      <c r="F79" s="214">
        <v>1500</v>
      </c>
      <c r="G79" s="214"/>
      <c r="H79" s="214">
        <f t="shared" si="17"/>
        <v>1500</v>
      </c>
      <c r="I79" s="214"/>
      <c r="J79" s="214">
        <f t="shared" si="18"/>
        <v>1500</v>
      </c>
      <c r="K79" s="214"/>
      <c r="L79" s="214">
        <f>J79+K79</f>
        <v>1500</v>
      </c>
    </row>
    <row r="80" spans="1:12" ht="12.75">
      <c r="A80" s="133" t="s">
        <v>240</v>
      </c>
      <c r="B80" s="66" t="s">
        <v>763</v>
      </c>
      <c r="C80" s="70"/>
      <c r="D80" s="139">
        <v>635006</v>
      </c>
      <c r="E80" s="83" t="s">
        <v>459</v>
      </c>
      <c r="F80" s="214">
        <v>300</v>
      </c>
      <c r="G80" s="214"/>
      <c r="H80" s="214">
        <f t="shared" si="17"/>
        <v>300</v>
      </c>
      <c r="I80" s="214"/>
      <c r="J80" s="214">
        <f t="shared" si="18"/>
        <v>300</v>
      </c>
      <c r="K80" s="214"/>
      <c r="L80" s="214">
        <f>J80+K80</f>
        <v>300</v>
      </c>
    </row>
    <row r="81" spans="1:12" ht="12.75">
      <c r="A81" s="133" t="s">
        <v>242</v>
      </c>
      <c r="B81" s="66" t="s">
        <v>763</v>
      </c>
      <c r="C81" s="70"/>
      <c r="D81" s="139">
        <v>635004</v>
      </c>
      <c r="E81" s="83" t="s">
        <v>468</v>
      </c>
      <c r="F81" s="214">
        <v>100</v>
      </c>
      <c r="G81" s="214"/>
      <c r="H81" s="214">
        <f t="shared" si="17"/>
        <v>100</v>
      </c>
      <c r="I81" s="214"/>
      <c r="J81" s="214">
        <f t="shared" si="18"/>
        <v>100</v>
      </c>
      <c r="K81" s="214"/>
      <c r="L81" s="214">
        <f>J81+K81</f>
        <v>100</v>
      </c>
    </row>
    <row r="82" spans="1:12" ht="12.75">
      <c r="A82" s="133" t="s">
        <v>243</v>
      </c>
      <c r="B82" s="66" t="s">
        <v>763</v>
      </c>
      <c r="C82" s="70"/>
      <c r="D82" s="94">
        <v>637004</v>
      </c>
      <c r="E82" s="83" t="s">
        <v>162</v>
      </c>
      <c r="F82" s="214">
        <v>200</v>
      </c>
      <c r="G82" s="214">
        <v>200</v>
      </c>
      <c r="H82" s="214">
        <f t="shared" si="17"/>
        <v>400</v>
      </c>
      <c r="I82" s="214"/>
      <c r="J82" s="214">
        <f t="shared" si="18"/>
        <v>400</v>
      </c>
      <c r="K82" s="214"/>
      <c r="L82" s="214">
        <f>J82+K82</f>
        <v>400</v>
      </c>
    </row>
    <row r="83" spans="1:12" ht="12.75">
      <c r="A83" s="133" t="s">
        <v>244</v>
      </c>
      <c r="B83" s="136" t="s">
        <v>794</v>
      </c>
      <c r="C83" s="67" t="s">
        <v>487</v>
      </c>
      <c r="D83" s="443" t="s">
        <v>488</v>
      </c>
      <c r="E83" s="443"/>
      <c r="F83" s="211">
        <f aca="true" t="shared" si="20" ref="F83:L83">SUM(F84:F88)</f>
        <v>900</v>
      </c>
      <c r="G83" s="211">
        <f t="shared" si="20"/>
        <v>200</v>
      </c>
      <c r="H83" s="211">
        <f t="shared" si="20"/>
        <v>1100</v>
      </c>
      <c r="I83" s="211">
        <f t="shared" si="20"/>
        <v>0</v>
      </c>
      <c r="J83" s="211">
        <f t="shared" si="20"/>
        <v>1100</v>
      </c>
      <c r="K83" s="211">
        <f t="shared" si="20"/>
        <v>0</v>
      </c>
      <c r="L83" s="211">
        <f t="shared" si="20"/>
        <v>1100</v>
      </c>
    </row>
    <row r="84" spans="1:12" ht="12.75">
      <c r="A84" s="133" t="s">
        <v>245</v>
      </c>
      <c r="B84" s="66" t="s">
        <v>763</v>
      </c>
      <c r="C84" s="70"/>
      <c r="D84" s="94">
        <v>632001</v>
      </c>
      <c r="E84" s="72" t="s">
        <v>216</v>
      </c>
      <c r="F84" s="214">
        <v>500</v>
      </c>
      <c r="G84" s="214"/>
      <c r="H84" s="214">
        <f t="shared" si="17"/>
        <v>500</v>
      </c>
      <c r="I84" s="214"/>
      <c r="J84" s="214">
        <f t="shared" si="18"/>
        <v>500</v>
      </c>
      <c r="K84" s="214"/>
      <c r="L84" s="214">
        <f>J84+K84</f>
        <v>500</v>
      </c>
    </row>
    <row r="85" spans="1:12" ht="12.75">
      <c r="A85" s="133" t="s">
        <v>246</v>
      </c>
      <c r="B85" s="66" t="s">
        <v>763</v>
      </c>
      <c r="C85" s="70"/>
      <c r="D85" s="94">
        <v>632002</v>
      </c>
      <c r="E85" s="72" t="s">
        <v>301</v>
      </c>
      <c r="F85" s="214">
        <v>100</v>
      </c>
      <c r="G85" s="214"/>
      <c r="H85" s="214">
        <f t="shared" si="17"/>
        <v>100</v>
      </c>
      <c r="I85" s="214"/>
      <c r="J85" s="214">
        <f t="shared" si="18"/>
        <v>100</v>
      </c>
      <c r="K85" s="214"/>
      <c r="L85" s="214">
        <f>J85+K85</f>
        <v>100</v>
      </c>
    </row>
    <row r="86" spans="1:12" ht="12.75">
      <c r="A86" s="133" t="s">
        <v>247</v>
      </c>
      <c r="B86" s="66" t="s">
        <v>763</v>
      </c>
      <c r="C86" s="70"/>
      <c r="D86" s="139">
        <v>635006</v>
      </c>
      <c r="E86" s="83" t="s">
        <v>459</v>
      </c>
      <c r="F86" s="214">
        <v>100</v>
      </c>
      <c r="G86" s="214"/>
      <c r="H86" s="214">
        <f t="shared" si="17"/>
        <v>100</v>
      </c>
      <c r="I86" s="214"/>
      <c r="J86" s="214">
        <f t="shared" si="18"/>
        <v>100</v>
      </c>
      <c r="K86" s="214"/>
      <c r="L86" s="214">
        <f>J86+K86</f>
        <v>100</v>
      </c>
    </row>
    <row r="87" spans="1:12" ht="12.75">
      <c r="A87" s="133" t="s">
        <v>248</v>
      </c>
      <c r="B87" s="66" t="s">
        <v>763</v>
      </c>
      <c r="C87" s="70"/>
      <c r="D87" s="139">
        <v>635004</v>
      </c>
      <c r="E87" s="83" t="s">
        <v>468</v>
      </c>
      <c r="F87" s="214">
        <v>100</v>
      </c>
      <c r="G87" s="214"/>
      <c r="H87" s="214">
        <f t="shared" si="17"/>
        <v>100</v>
      </c>
      <c r="I87" s="214"/>
      <c r="J87" s="214">
        <f t="shared" si="18"/>
        <v>100</v>
      </c>
      <c r="K87" s="214"/>
      <c r="L87" s="214">
        <f>J87+K87</f>
        <v>100</v>
      </c>
    </row>
    <row r="88" spans="1:12" ht="12.75">
      <c r="A88" s="133" t="s">
        <v>249</v>
      </c>
      <c r="B88" s="66" t="s">
        <v>763</v>
      </c>
      <c r="C88" s="70"/>
      <c r="D88" s="94">
        <v>637004</v>
      </c>
      <c r="E88" s="83" t="s">
        <v>162</v>
      </c>
      <c r="F88" s="214">
        <v>100</v>
      </c>
      <c r="G88" s="214">
        <v>200</v>
      </c>
      <c r="H88" s="214">
        <f t="shared" si="17"/>
        <v>300</v>
      </c>
      <c r="I88" s="214"/>
      <c r="J88" s="214">
        <f t="shared" si="18"/>
        <v>300</v>
      </c>
      <c r="K88" s="214"/>
      <c r="L88" s="214">
        <f>J88+K88</f>
        <v>300</v>
      </c>
    </row>
    <row r="89" spans="1:12" ht="12.75">
      <c r="A89" s="133" t="s">
        <v>251</v>
      </c>
      <c r="B89" s="136" t="s">
        <v>794</v>
      </c>
      <c r="C89" s="67" t="s">
        <v>489</v>
      </c>
      <c r="D89" s="443" t="s">
        <v>490</v>
      </c>
      <c r="E89" s="443"/>
      <c r="F89" s="211">
        <f aca="true" t="shared" si="21" ref="F89:L89">SUM(F90:F94)</f>
        <v>0</v>
      </c>
      <c r="G89" s="211">
        <f t="shared" si="21"/>
        <v>200</v>
      </c>
      <c r="H89" s="211">
        <f t="shared" si="21"/>
        <v>200</v>
      </c>
      <c r="I89" s="211">
        <f t="shared" si="21"/>
        <v>0</v>
      </c>
      <c r="J89" s="211">
        <f t="shared" si="21"/>
        <v>200</v>
      </c>
      <c r="K89" s="211">
        <f t="shared" si="21"/>
        <v>0</v>
      </c>
      <c r="L89" s="211">
        <f t="shared" si="21"/>
        <v>200</v>
      </c>
    </row>
    <row r="90" spans="1:12" ht="12.75">
      <c r="A90" s="133" t="s">
        <v>252</v>
      </c>
      <c r="B90" s="66" t="s">
        <v>763</v>
      </c>
      <c r="C90" s="70"/>
      <c r="D90" s="94">
        <v>632001</v>
      </c>
      <c r="E90" s="72" t="s">
        <v>300</v>
      </c>
      <c r="F90" s="214"/>
      <c r="G90" s="214"/>
      <c r="H90" s="214">
        <f t="shared" si="17"/>
        <v>0</v>
      </c>
      <c r="I90" s="214"/>
      <c r="J90" s="214">
        <f t="shared" si="18"/>
        <v>0</v>
      </c>
      <c r="K90" s="214"/>
      <c r="L90" s="214">
        <f>J90+K90</f>
        <v>0</v>
      </c>
    </row>
    <row r="91" spans="1:12" ht="12.75">
      <c r="A91" s="133" t="s">
        <v>253</v>
      </c>
      <c r="B91" s="66" t="s">
        <v>763</v>
      </c>
      <c r="C91" s="70"/>
      <c r="D91" s="94">
        <v>632002</v>
      </c>
      <c r="E91" s="72" t="s">
        <v>301</v>
      </c>
      <c r="F91" s="214"/>
      <c r="G91" s="214"/>
      <c r="H91" s="214">
        <f t="shared" si="17"/>
        <v>0</v>
      </c>
      <c r="I91" s="214"/>
      <c r="J91" s="214">
        <f t="shared" si="18"/>
        <v>0</v>
      </c>
      <c r="K91" s="214"/>
      <c r="L91" s="214">
        <f>J91+K91</f>
        <v>0</v>
      </c>
    </row>
    <row r="92" spans="1:12" ht="12.75">
      <c r="A92" s="133" t="s">
        <v>254</v>
      </c>
      <c r="B92" s="66" t="s">
        <v>763</v>
      </c>
      <c r="C92" s="70"/>
      <c r="D92" s="139">
        <v>635006</v>
      </c>
      <c r="E92" s="83" t="s">
        <v>459</v>
      </c>
      <c r="F92" s="214"/>
      <c r="G92" s="214"/>
      <c r="H92" s="214">
        <f t="shared" si="17"/>
        <v>0</v>
      </c>
      <c r="I92" s="214"/>
      <c r="J92" s="214">
        <f t="shared" si="18"/>
        <v>0</v>
      </c>
      <c r="K92" s="214"/>
      <c r="L92" s="214">
        <f>J92+K92</f>
        <v>0</v>
      </c>
    </row>
    <row r="93" spans="1:12" ht="12.75">
      <c r="A93" s="133" t="s">
        <v>255</v>
      </c>
      <c r="B93" s="66" t="s">
        <v>763</v>
      </c>
      <c r="C93" s="70"/>
      <c r="D93" s="139">
        <v>635004</v>
      </c>
      <c r="E93" s="83" t="s">
        <v>468</v>
      </c>
      <c r="F93" s="214"/>
      <c r="G93" s="214"/>
      <c r="H93" s="214">
        <f t="shared" si="17"/>
        <v>0</v>
      </c>
      <c r="I93" s="214"/>
      <c r="J93" s="214">
        <f t="shared" si="18"/>
        <v>0</v>
      </c>
      <c r="K93" s="214"/>
      <c r="L93" s="214">
        <f>J93+K93</f>
        <v>0</v>
      </c>
    </row>
    <row r="94" spans="1:12" ht="12.75">
      <c r="A94" s="133" t="s">
        <v>257</v>
      </c>
      <c r="B94" s="66" t="s">
        <v>763</v>
      </c>
      <c r="C94" s="70"/>
      <c r="D94" s="94">
        <v>637004</v>
      </c>
      <c r="E94" s="83" t="s">
        <v>465</v>
      </c>
      <c r="F94" s="214"/>
      <c r="G94" s="214">
        <v>200</v>
      </c>
      <c r="H94" s="214">
        <f t="shared" si="17"/>
        <v>200</v>
      </c>
      <c r="I94" s="214"/>
      <c r="J94" s="214">
        <f t="shared" si="18"/>
        <v>200</v>
      </c>
      <c r="K94" s="214"/>
      <c r="L94" s="214">
        <f>J94+K94</f>
        <v>200</v>
      </c>
    </row>
    <row r="95" spans="1:12" ht="12.75">
      <c r="A95" s="133" t="s">
        <v>258</v>
      </c>
      <c r="B95" s="136" t="s">
        <v>794</v>
      </c>
      <c r="C95" s="67" t="s">
        <v>491</v>
      </c>
      <c r="D95" s="443" t="s">
        <v>492</v>
      </c>
      <c r="E95" s="443"/>
      <c r="F95" s="211">
        <f aca="true" t="shared" si="22" ref="F95:L95">SUM(F96:F98)</f>
        <v>200</v>
      </c>
      <c r="G95" s="211">
        <f t="shared" si="22"/>
        <v>1100</v>
      </c>
      <c r="H95" s="211">
        <f t="shared" si="22"/>
        <v>1300</v>
      </c>
      <c r="I95" s="211">
        <f t="shared" si="22"/>
        <v>0</v>
      </c>
      <c r="J95" s="211">
        <f t="shared" si="22"/>
        <v>1300</v>
      </c>
      <c r="K95" s="211">
        <f t="shared" si="22"/>
        <v>0</v>
      </c>
      <c r="L95" s="211">
        <f t="shared" si="22"/>
        <v>1300</v>
      </c>
    </row>
    <row r="96" spans="1:12" ht="12.75">
      <c r="A96" s="133" t="s">
        <v>260</v>
      </c>
      <c r="B96" s="66" t="s">
        <v>763</v>
      </c>
      <c r="C96" s="70"/>
      <c r="D96" s="94">
        <v>632001</v>
      </c>
      <c r="E96" s="72" t="s">
        <v>216</v>
      </c>
      <c r="F96" s="214">
        <v>200</v>
      </c>
      <c r="G96" s="214">
        <v>700</v>
      </c>
      <c r="H96" s="214">
        <f t="shared" si="17"/>
        <v>900</v>
      </c>
      <c r="I96" s="214"/>
      <c r="J96" s="214">
        <f t="shared" si="18"/>
        <v>900</v>
      </c>
      <c r="K96" s="214"/>
      <c r="L96" s="214">
        <f>J96+K96</f>
        <v>900</v>
      </c>
    </row>
    <row r="97" spans="1:12" ht="12.75">
      <c r="A97" s="133" t="s">
        <v>261</v>
      </c>
      <c r="B97" s="66" t="s">
        <v>763</v>
      </c>
      <c r="C97" s="70"/>
      <c r="D97" s="94">
        <v>632002</v>
      </c>
      <c r="E97" s="72" t="s">
        <v>301</v>
      </c>
      <c r="F97" s="214"/>
      <c r="G97" s="214">
        <v>0</v>
      </c>
      <c r="H97" s="214">
        <f>F97+G97</f>
        <v>0</v>
      </c>
      <c r="I97" s="214"/>
      <c r="J97" s="214">
        <f t="shared" si="18"/>
        <v>0</v>
      </c>
      <c r="K97" s="214"/>
      <c r="L97" s="214">
        <f>J97+K97</f>
        <v>0</v>
      </c>
    </row>
    <row r="98" spans="1:12" ht="12.75">
      <c r="A98" s="133" t="s">
        <v>263</v>
      </c>
      <c r="B98" s="66"/>
      <c r="C98" s="70"/>
      <c r="D98" s="94">
        <v>637004</v>
      </c>
      <c r="E98" s="83" t="s">
        <v>465</v>
      </c>
      <c r="F98" s="214"/>
      <c r="G98" s="214">
        <v>400</v>
      </c>
      <c r="H98" s="214">
        <f>F98+G98</f>
        <v>400</v>
      </c>
      <c r="I98" s="214"/>
      <c r="J98" s="214">
        <f t="shared" si="18"/>
        <v>400</v>
      </c>
      <c r="K98" s="214"/>
      <c r="L98" s="214">
        <f>J98+K98</f>
        <v>400</v>
      </c>
    </row>
    <row r="99" spans="1:12" ht="12.75">
      <c r="A99" s="133" t="s">
        <v>265</v>
      </c>
      <c r="B99" s="136" t="s">
        <v>794</v>
      </c>
      <c r="C99" s="67" t="s">
        <v>494</v>
      </c>
      <c r="D99" s="443" t="s">
        <v>495</v>
      </c>
      <c r="E99" s="443"/>
      <c r="F99" s="211">
        <f aca="true" t="shared" si="23" ref="F99:L99">SUM(F100:F101)</f>
        <v>400</v>
      </c>
      <c r="G99" s="211">
        <f t="shared" si="23"/>
        <v>0</v>
      </c>
      <c r="H99" s="211">
        <f t="shared" si="23"/>
        <v>400</v>
      </c>
      <c r="I99" s="211">
        <f t="shared" si="23"/>
        <v>0</v>
      </c>
      <c r="J99" s="211">
        <f t="shared" si="23"/>
        <v>400</v>
      </c>
      <c r="K99" s="211">
        <f t="shared" si="23"/>
        <v>0</v>
      </c>
      <c r="L99" s="211">
        <f t="shared" si="23"/>
        <v>400</v>
      </c>
    </row>
    <row r="100" spans="1:12" ht="12.75">
      <c r="A100" s="133" t="s">
        <v>266</v>
      </c>
      <c r="B100" s="66" t="s">
        <v>763</v>
      </c>
      <c r="C100" s="70"/>
      <c r="D100" s="94">
        <v>632001</v>
      </c>
      <c r="E100" s="72" t="s">
        <v>216</v>
      </c>
      <c r="F100" s="214">
        <v>200</v>
      </c>
      <c r="G100" s="214"/>
      <c r="H100" s="214">
        <f t="shared" si="17"/>
        <v>200</v>
      </c>
      <c r="I100" s="214"/>
      <c r="J100" s="214">
        <f t="shared" si="18"/>
        <v>200</v>
      </c>
      <c r="K100" s="214"/>
      <c r="L100" s="214">
        <f>J100+K100</f>
        <v>200</v>
      </c>
    </row>
    <row r="101" spans="1:12" ht="12.75">
      <c r="A101" s="133" t="s">
        <v>268</v>
      </c>
      <c r="B101" s="66" t="s">
        <v>763</v>
      </c>
      <c r="C101" s="70"/>
      <c r="D101" s="139">
        <v>635006</v>
      </c>
      <c r="E101" s="83" t="s">
        <v>459</v>
      </c>
      <c r="F101" s="214">
        <v>200</v>
      </c>
      <c r="G101" s="214"/>
      <c r="H101" s="214">
        <f t="shared" si="17"/>
        <v>200</v>
      </c>
      <c r="I101" s="214"/>
      <c r="J101" s="214">
        <f t="shared" si="18"/>
        <v>200</v>
      </c>
      <c r="K101" s="214"/>
      <c r="L101" s="214">
        <f>J101+K101</f>
        <v>200</v>
      </c>
    </row>
    <row r="102" spans="1:12" ht="12.75">
      <c r="A102" s="133" t="s">
        <v>348</v>
      </c>
      <c r="B102" s="136" t="s">
        <v>794</v>
      </c>
      <c r="C102" s="67" t="s">
        <v>497</v>
      </c>
      <c r="D102" s="443" t="s">
        <v>784</v>
      </c>
      <c r="E102" s="443"/>
      <c r="F102" s="211">
        <f aca="true" t="shared" si="24" ref="F102:L102">SUM(F103:F107)</f>
        <v>0</v>
      </c>
      <c r="G102" s="211">
        <f t="shared" si="24"/>
        <v>14000</v>
      </c>
      <c r="H102" s="211">
        <f t="shared" si="24"/>
        <v>14000</v>
      </c>
      <c r="I102" s="211">
        <f t="shared" si="24"/>
        <v>0</v>
      </c>
      <c r="J102" s="211">
        <f t="shared" si="24"/>
        <v>14000</v>
      </c>
      <c r="K102" s="211">
        <f t="shared" si="24"/>
        <v>-7000</v>
      </c>
      <c r="L102" s="211">
        <f t="shared" si="24"/>
        <v>7000</v>
      </c>
    </row>
    <row r="103" spans="1:12" ht="12.75">
      <c r="A103" s="133" t="s">
        <v>269</v>
      </c>
      <c r="B103" s="66" t="s">
        <v>763</v>
      </c>
      <c r="C103" s="70"/>
      <c r="D103" s="94">
        <v>632001</v>
      </c>
      <c r="E103" s="72" t="s">
        <v>216</v>
      </c>
      <c r="F103" s="214"/>
      <c r="G103" s="214">
        <v>10000</v>
      </c>
      <c r="H103" s="214">
        <f t="shared" si="17"/>
        <v>10000</v>
      </c>
      <c r="I103" s="214"/>
      <c r="J103" s="214">
        <f t="shared" si="18"/>
        <v>10000</v>
      </c>
      <c r="K103" s="214">
        <v>-7000</v>
      </c>
      <c r="L103" s="214">
        <f>J103+K103</f>
        <v>3000</v>
      </c>
    </row>
    <row r="104" spans="1:12" ht="12.75">
      <c r="A104" s="133" t="s">
        <v>270</v>
      </c>
      <c r="B104" s="66" t="s">
        <v>763</v>
      </c>
      <c r="C104" s="70"/>
      <c r="D104" s="94">
        <v>632002</v>
      </c>
      <c r="E104" s="72" t="s">
        <v>301</v>
      </c>
      <c r="F104" s="214"/>
      <c r="G104" s="214">
        <v>300</v>
      </c>
      <c r="H104" s="214">
        <f t="shared" si="17"/>
        <v>300</v>
      </c>
      <c r="I104" s="214"/>
      <c r="J104" s="214">
        <f t="shared" si="18"/>
        <v>300</v>
      </c>
      <c r="K104" s="214"/>
      <c r="L104" s="214">
        <f>J104+K104</f>
        <v>300</v>
      </c>
    </row>
    <row r="105" spans="1:12" ht="12.75">
      <c r="A105" s="133" t="s">
        <v>349</v>
      </c>
      <c r="B105" s="66" t="s">
        <v>763</v>
      </c>
      <c r="C105" s="70"/>
      <c r="D105" s="94">
        <v>635006</v>
      </c>
      <c r="E105" s="83" t="s">
        <v>493</v>
      </c>
      <c r="F105" s="214"/>
      <c r="G105" s="214">
        <v>2500</v>
      </c>
      <c r="H105" s="214">
        <f t="shared" si="17"/>
        <v>2500</v>
      </c>
      <c r="I105" s="214"/>
      <c r="J105" s="214">
        <f t="shared" si="18"/>
        <v>2500</v>
      </c>
      <c r="K105" s="214"/>
      <c r="L105" s="214">
        <f>J105+K105</f>
        <v>2500</v>
      </c>
    </row>
    <row r="106" spans="1:12" ht="12.75">
      <c r="A106" s="133" t="s">
        <v>350</v>
      </c>
      <c r="B106" s="66" t="s">
        <v>763</v>
      </c>
      <c r="C106" s="70"/>
      <c r="D106" s="94">
        <v>635004</v>
      </c>
      <c r="E106" s="83" t="s">
        <v>468</v>
      </c>
      <c r="F106" s="214"/>
      <c r="G106" s="214">
        <v>1000</v>
      </c>
      <c r="H106" s="214">
        <f t="shared" si="17"/>
        <v>1000</v>
      </c>
      <c r="I106" s="214"/>
      <c r="J106" s="214">
        <f t="shared" si="18"/>
        <v>1000</v>
      </c>
      <c r="K106" s="214"/>
      <c r="L106" s="214">
        <f>J106+K106</f>
        <v>1000</v>
      </c>
    </row>
    <row r="107" spans="1:12" ht="12.75">
      <c r="A107" s="133" t="s">
        <v>352</v>
      </c>
      <c r="B107" s="66" t="s">
        <v>763</v>
      </c>
      <c r="C107" s="70"/>
      <c r="D107" s="94">
        <v>637004</v>
      </c>
      <c r="E107" s="83" t="s">
        <v>465</v>
      </c>
      <c r="F107" s="214"/>
      <c r="G107" s="214">
        <v>200</v>
      </c>
      <c r="H107" s="214">
        <f t="shared" si="17"/>
        <v>200</v>
      </c>
      <c r="I107" s="214"/>
      <c r="J107" s="214">
        <f t="shared" si="18"/>
        <v>200</v>
      </c>
      <c r="K107" s="214"/>
      <c r="L107" s="214">
        <f>J107+K107</f>
        <v>200</v>
      </c>
    </row>
    <row r="108" spans="1:12" ht="12.75">
      <c r="A108" s="133" t="s">
        <v>271</v>
      </c>
      <c r="B108" s="136" t="s">
        <v>794</v>
      </c>
      <c r="C108" s="67" t="s">
        <v>497</v>
      </c>
      <c r="D108" s="443" t="s">
        <v>857</v>
      </c>
      <c r="E108" s="443"/>
      <c r="F108" s="211">
        <f aca="true" t="shared" si="25" ref="F108:L108">SUM(F109:F114)</f>
        <v>0</v>
      </c>
      <c r="G108" s="211">
        <f t="shared" si="25"/>
        <v>16200</v>
      </c>
      <c r="H108" s="211">
        <f t="shared" si="25"/>
        <v>16200</v>
      </c>
      <c r="I108" s="211">
        <f t="shared" si="25"/>
        <v>0</v>
      </c>
      <c r="J108" s="211">
        <f t="shared" si="25"/>
        <v>16200</v>
      </c>
      <c r="K108" s="211">
        <f t="shared" si="25"/>
        <v>0</v>
      </c>
      <c r="L108" s="211">
        <f t="shared" si="25"/>
        <v>16200</v>
      </c>
    </row>
    <row r="109" spans="1:12" ht="12.75">
      <c r="A109" s="133" t="s">
        <v>273</v>
      </c>
      <c r="B109" s="66" t="s">
        <v>763</v>
      </c>
      <c r="C109" s="70"/>
      <c r="D109" s="94">
        <v>632001</v>
      </c>
      <c r="E109" s="72" t="s">
        <v>216</v>
      </c>
      <c r="F109" s="214"/>
      <c r="G109" s="214">
        <v>1500</v>
      </c>
      <c r="H109" s="214">
        <f aca="true" t="shared" si="26" ref="H109:H114">F109+G109</f>
        <v>1500</v>
      </c>
      <c r="I109" s="214"/>
      <c r="J109" s="214">
        <f t="shared" si="18"/>
        <v>1500</v>
      </c>
      <c r="K109" s="214"/>
      <c r="L109" s="214">
        <f aca="true" t="shared" si="27" ref="L109:L114">J109+K109</f>
        <v>1500</v>
      </c>
    </row>
    <row r="110" spans="1:12" ht="12.75">
      <c r="A110" s="133" t="s">
        <v>275</v>
      </c>
      <c r="B110" s="66" t="s">
        <v>763</v>
      </c>
      <c r="C110" s="70"/>
      <c r="D110" s="139">
        <v>637004</v>
      </c>
      <c r="E110" s="83" t="s">
        <v>462</v>
      </c>
      <c r="F110" s="214"/>
      <c r="G110" s="214">
        <v>13000</v>
      </c>
      <c r="H110" s="214">
        <f t="shared" si="26"/>
        <v>13000</v>
      </c>
      <c r="I110" s="214"/>
      <c r="J110" s="214">
        <f t="shared" si="18"/>
        <v>13000</v>
      </c>
      <c r="K110" s="214"/>
      <c r="L110" s="214">
        <f t="shared" si="27"/>
        <v>13000</v>
      </c>
    </row>
    <row r="111" spans="1:12" ht="12.75">
      <c r="A111" s="133" t="s">
        <v>276</v>
      </c>
      <c r="B111" s="66" t="s">
        <v>763</v>
      </c>
      <c r="C111" s="70"/>
      <c r="D111" s="94">
        <v>632002</v>
      </c>
      <c r="E111" s="72" t="s">
        <v>301</v>
      </c>
      <c r="F111" s="214"/>
      <c r="G111" s="214">
        <v>500</v>
      </c>
      <c r="H111" s="214">
        <f t="shared" si="26"/>
        <v>500</v>
      </c>
      <c r="I111" s="214"/>
      <c r="J111" s="214">
        <f t="shared" si="18"/>
        <v>500</v>
      </c>
      <c r="K111" s="214"/>
      <c r="L111" s="214">
        <f t="shared" si="27"/>
        <v>500</v>
      </c>
    </row>
    <row r="112" spans="1:12" ht="12.75">
      <c r="A112" s="133" t="s">
        <v>277</v>
      </c>
      <c r="B112" s="66" t="s">
        <v>763</v>
      </c>
      <c r="C112" s="70"/>
      <c r="D112" s="94">
        <v>635006</v>
      </c>
      <c r="E112" s="83" t="s">
        <v>493</v>
      </c>
      <c r="F112" s="214"/>
      <c r="G112" s="214">
        <v>500</v>
      </c>
      <c r="H112" s="214">
        <f t="shared" si="26"/>
        <v>500</v>
      </c>
      <c r="I112" s="214"/>
      <c r="J112" s="214">
        <f t="shared" si="18"/>
        <v>500</v>
      </c>
      <c r="K112" s="214"/>
      <c r="L112" s="214">
        <f t="shared" si="27"/>
        <v>500</v>
      </c>
    </row>
    <row r="113" spans="1:12" ht="12.75">
      <c r="A113" s="133" t="s">
        <v>279</v>
      </c>
      <c r="B113" s="66" t="s">
        <v>763</v>
      </c>
      <c r="C113" s="70"/>
      <c r="D113" s="94">
        <v>635004</v>
      </c>
      <c r="E113" s="83" t="s">
        <v>468</v>
      </c>
      <c r="F113" s="214"/>
      <c r="G113" s="214"/>
      <c r="H113" s="214">
        <f t="shared" si="26"/>
        <v>0</v>
      </c>
      <c r="I113" s="214"/>
      <c r="J113" s="214">
        <f t="shared" si="18"/>
        <v>0</v>
      </c>
      <c r="K113" s="214"/>
      <c r="L113" s="214">
        <f t="shared" si="27"/>
        <v>0</v>
      </c>
    </row>
    <row r="114" spans="1:12" ht="12.75">
      <c r="A114" s="133" t="s">
        <v>280</v>
      </c>
      <c r="B114" s="66" t="s">
        <v>763</v>
      </c>
      <c r="C114" s="70"/>
      <c r="D114" s="94">
        <v>637004</v>
      </c>
      <c r="E114" s="83" t="s">
        <v>465</v>
      </c>
      <c r="F114" s="214"/>
      <c r="G114" s="214">
        <v>700</v>
      </c>
      <c r="H114" s="214">
        <f t="shared" si="26"/>
        <v>700</v>
      </c>
      <c r="I114" s="214"/>
      <c r="J114" s="214">
        <f t="shared" si="18"/>
        <v>700</v>
      </c>
      <c r="K114" s="214"/>
      <c r="L114" s="214">
        <f t="shared" si="27"/>
        <v>700</v>
      </c>
    </row>
    <row r="115" spans="1:12" ht="12.75">
      <c r="A115" s="133" t="s">
        <v>282</v>
      </c>
      <c r="B115" s="136" t="s">
        <v>496</v>
      </c>
      <c r="C115" s="67" t="s">
        <v>501</v>
      </c>
      <c r="D115" s="443" t="s">
        <v>498</v>
      </c>
      <c r="E115" s="443"/>
      <c r="F115" s="211">
        <f aca="true" t="shared" si="28" ref="F115:L115">SUM(F116:F117)</f>
        <v>12500</v>
      </c>
      <c r="G115" s="211">
        <f t="shared" si="28"/>
        <v>0</v>
      </c>
      <c r="H115" s="211">
        <f t="shared" si="28"/>
        <v>12500</v>
      </c>
      <c r="I115" s="211">
        <f t="shared" si="28"/>
        <v>0</v>
      </c>
      <c r="J115" s="211">
        <f t="shared" si="28"/>
        <v>12500</v>
      </c>
      <c r="K115" s="211">
        <f t="shared" si="28"/>
        <v>0</v>
      </c>
      <c r="L115" s="211">
        <f t="shared" si="28"/>
        <v>12500</v>
      </c>
    </row>
    <row r="116" spans="1:12" ht="12.75">
      <c r="A116" s="133" t="s">
        <v>283</v>
      </c>
      <c r="B116" s="75" t="s">
        <v>763</v>
      </c>
      <c r="C116" s="76"/>
      <c r="D116" s="94">
        <v>637004</v>
      </c>
      <c r="E116" s="72" t="s">
        <v>499</v>
      </c>
      <c r="F116" s="214"/>
      <c r="G116" s="214"/>
      <c r="H116" s="214">
        <f t="shared" si="17"/>
        <v>0</v>
      </c>
      <c r="I116" s="214"/>
      <c r="J116" s="214">
        <f t="shared" si="18"/>
        <v>0</v>
      </c>
      <c r="K116" s="214"/>
      <c r="L116" s="214">
        <f>J116+K116</f>
        <v>0</v>
      </c>
    </row>
    <row r="117" spans="1:12" ht="12.75">
      <c r="A117" s="133" t="s">
        <v>359</v>
      </c>
      <c r="B117" s="137" t="s">
        <v>798</v>
      </c>
      <c r="C117" s="138"/>
      <c r="D117" s="94">
        <v>637004</v>
      </c>
      <c r="E117" s="72" t="s">
        <v>500</v>
      </c>
      <c r="F117" s="214">
        <v>12500</v>
      </c>
      <c r="G117" s="214"/>
      <c r="H117" s="214">
        <f t="shared" si="17"/>
        <v>12500</v>
      </c>
      <c r="I117" s="214"/>
      <c r="J117" s="214">
        <f t="shared" si="18"/>
        <v>12500</v>
      </c>
      <c r="K117" s="214"/>
      <c r="L117" s="214">
        <f>J117+K117</f>
        <v>12500</v>
      </c>
    </row>
    <row r="118" spans="1:12" ht="12.75">
      <c r="A118" s="133" t="s">
        <v>360</v>
      </c>
      <c r="B118" s="136" t="s">
        <v>794</v>
      </c>
      <c r="C118" s="67" t="s">
        <v>783</v>
      </c>
      <c r="D118" s="443" t="s">
        <v>502</v>
      </c>
      <c r="E118" s="443"/>
      <c r="F118" s="211">
        <f aca="true" t="shared" si="29" ref="F118:L118">SUM(F119:F120)</f>
        <v>10000</v>
      </c>
      <c r="G118" s="211">
        <f t="shared" si="29"/>
        <v>0</v>
      </c>
      <c r="H118" s="211">
        <f t="shared" si="29"/>
        <v>10000</v>
      </c>
      <c r="I118" s="211">
        <f t="shared" si="29"/>
        <v>0</v>
      </c>
      <c r="J118" s="211">
        <f t="shared" si="29"/>
        <v>10000</v>
      </c>
      <c r="K118" s="211">
        <f t="shared" si="29"/>
        <v>0</v>
      </c>
      <c r="L118" s="211">
        <f t="shared" si="29"/>
        <v>10000</v>
      </c>
    </row>
    <row r="119" spans="1:12" ht="12.75">
      <c r="A119" s="133" t="s">
        <v>361</v>
      </c>
      <c r="B119" s="66" t="s">
        <v>763</v>
      </c>
      <c r="C119" s="70"/>
      <c r="D119" s="94">
        <v>637012</v>
      </c>
      <c r="E119" s="72" t="s">
        <v>213</v>
      </c>
      <c r="F119" s="212">
        <v>9000</v>
      </c>
      <c r="G119" s="212"/>
      <c r="H119" s="212">
        <f t="shared" si="17"/>
        <v>9000</v>
      </c>
      <c r="I119" s="212"/>
      <c r="J119" s="212">
        <f t="shared" si="18"/>
        <v>9000</v>
      </c>
      <c r="K119" s="212"/>
      <c r="L119" s="212">
        <f>J119+K119</f>
        <v>9000</v>
      </c>
    </row>
    <row r="120" spans="1:12" ht="12.75">
      <c r="A120" s="133" t="s">
        <v>362</v>
      </c>
      <c r="B120" s="66" t="s">
        <v>763</v>
      </c>
      <c r="C120" s="70"/>
      <c r="D120" s="94">
        <v>635006</v>
      </c>
      <c r="E120" s="72" t="s">
        <v>503</v>
      </c>
      <c r="F120" s="212">
        <v>1000</v>
      </c>
      <c r="G120" s="212"/>
      <c r="H120" s="212">
        <f t="shared" si="17"/>
        <v>1000</v>
      </c>
      <c r="I120" s="212"/>
      <c r="J120" s="212">
        <f t="shared" si="18"/>
        <v>1000</v>
      </c>
      <c r="K120" s="212"/>
      <c r="L120" s="212">
        <f>J120+K120</f>
        <v>1000</v>
      </c>
    </row>
    <row r="121" spans="1:12" s="135" customFormat="1" ht="12.75">
      <c r="A121" s="133" t="s">
        <v>363</v>
      </c>
      <c r="B121" s="74" t="s">
        <v>504</v>
      </c>
      <c r="C121" s="452" t="s">
        <v>505</v>
      </c>
      <c r="D121" s="452"/>
      <c r="E121" s="452"/>
      <c r="F121" s="215">
        <f aca="true" t="shared" si="30" ref="F121:L121">F122+F124+F128</f>
        <v>4300</v>
      </c>
      <c r="G121" s="215">
        <f t="shared" si="30"/>
        <v>0</v>
      </c>
      <c r="H121" s="215">
        <f t="shared" si="30"/>
        <v>4300</v>
      </c>
      <c r="I121" s="215">
        <f t="shared" si="30"/>
        <v>0</v>
      </c>
      <c r="J121" s="215">
        <f t="shared" si="30"/>
        <v>4300</v>
      </c>
      <c r="K121" s="215">
        <f t="shared" si="30"/>
        <v>0</v>
      </c>
      <c r="L121" s="215">
        <f t="shared" si="30"/>
        <v>4300</v>
      </c>
    </row>
    <row r="122" spans="1:12" ht="12.75">
      <c r="A122" s="133" t="s">
        <v>364</v>
      </c>
      <c r="B122" s="136" t="s">
        <v>794</v>
      </c>
      <c r="C122" s="67" t="s">
        <v>506</v>
      </c>
      <c r="D122" s="443" t="s">
        <v>507</v>
      </c>
      <c r="E122" s="443"/>
      <c r="F122" s="211">
        <f aca="true" t="shared" si="31" ref="F122:L122">SUM(F123)</f>
        <v>1000</v>
      </c>
      <c r="G122" s="211">
        <f t="shared" si="31"/>
        <v>0</v>
      </c>
      <c r="H122" s="211">
        <f t="shared" si="31"/>
        <v>1000</v>
      </c>
      <c r="I122" s="211">
        <f t="shared" si="31"/>
        <v>0</v>
      </c>
      <c r="J122" s="211">
        <f t="shared" si="31"/>
        <v>1000</v>
      </c>
      <c r="K122" s="211">
        <f t="shared" si="31"/>
        <v>0</v>
      </c>
      <c r="L122" s="211">
        <f t="shared" si="31"/>
        <v>1000</v>
      </c>
    </row>
    <row r="123" spans="1:12" ht="12.75">
      <c r="A123" s="133" t="s">
        <v>366</v>
      </c>
      <c r="B123" s="66" t="s">
        <v>763</v>
      </c>
      <c r="C123" s="70"/>
      <c r="D123" s="94">
        <v>632002</v>
      </c>
      <c r="E123" s="72" t="s">
        <v>301</v>
      </c>
      <c r="F123" s="214">
        <v>1000</v>
      </c>
      <c r="G123" s="214"/>
      <c r="H123" s="214">
        <f t="shared" si="17"/>
        <v>1000</v>
      </c>
      <c r="I123" s="214"/>
      <c r="J123" s="214">
        <f t="shared" si="18"/>
        <v>1000</v>
      </c>
      <c r="K123" s="214"/>
      <c r="L123" s="214">
        <f>J123+K123</f>
        <v>1000</v>
      </c>
    </row>
    <row r="124" spans="1:12" ht="12.75">
      <c r="A124" s="133" t="s">
        <v>367</v>
      </c>
      <c r="B124" s="136" t="s">
        <v>794</v>
      </c>
      <c r="C124" s="67" t="s">
        <v>508</v>
      </c>
      <c r="D124" s="443" t="s">
        <v>509</v>
      </c>
      <c r="E124" s="443"/>
      <c r="F124" s="211">
        <f aca="true" t="shared" si="32" ref="F124:L124">SUM(F125:F127)</f>
        <v>1300</v>
      </c>
      <c r="G124" s="211">
        <f t="shared" si="32"/>
        <v>0</v>
      </c>
      <c r="H124" s="211">
        <f t="shared" si="32"/>
        <v>1300</v>
      </c>
      <c r="I124" s="211">
        <f t="shared" si="32"/>
        <v>0</v>
      </c>
      <c r="J124" s="211">
        <f t="shared" si="32"/>
        <v>1300</v>
      </c>
      <c r="K124" s="211">
        <f t="shared" si="32"/>
        <v>0</v>
      </c>
      <c r="L124" s="211">
        <f t="shared" si="32"/>
        <v>1300</v>
      </c>
    </row>
    <row r="125" spans="1:12" ht="12.75">
      <c r="A125" s="133" t="s">
        <v>370</v>
      </c>
      <c r="B125" s="66" t="s">
        <v>763</v>
      </c>
      <c r="C125" s="70"/>
      <c r="D125" s="94">
        <v>632001</v>
      </c>
      <c r="E125" s="72" t="s">
        <v>216</v>
      </c>
      <c r="F125" s="214">
        <v>800</v>
      </c>
      <c r="G125" s="214"/>
      <c r="H125" s="214">
        <f t="shared" si="17"/>
        <v>800</v>
      </c>
      <c r="I125" s="214"/>
      <c r="J125" s="214">
        <f t="shared" si="18"/>
        <v>800</v>
      </c>
      <c r="K125" s="214"/>
      <c r="L125" s="214">
        <f>J125+K125</f>
        <v>800</v>
      </c>
    </row>
    <row r="126" spans="1:12" ht="12.75">
      <c r="A126" s="133" t="s">
        <v>372</v>
      </c>
      <c r="B126" s="66" t="s">
        <v>763</v>
      </c>
      <c r="C126" s="70"/>
      <c r="D126" s="139">
        <v>635004</v>
      </c>
      <c r="E126" s="83" t="s">
        <v>468</v>
      </c>
      <c r="F126" s="214">
        <v>500</v>
      </c>
      <c r="G126" s="214"/>
      <c r="H126" s="214">
        <f t="shared" si="17"/>
        <v>500</v>
      </c>
      <c r="I126" s="214"/>
      <c r="J126" s="214">
        <f t="shared" si="18"/>
        <v>500</v>
      </c>
      <c r="K126" s="214"/>
      <c r="L126" s="214">
        <f>J126+K126</f>
        <v>500</v>
      </c>
    </row>
    <row r="127" spans="1:12" ht="12.75">
      <c r="A127" s="133" t="s">
        <v>374</v>
      </c>
      <c r="B127" s="66" t="s">
        <v>763</v>
      </c>
      <c r="C127" s="70"/>
      <c r="D127" s="139">
        <v>635006</v>
      </c>
      <c r="E127" s="83" t="s">
        <v>493</v>
      </c>
      <c r="F127" s="214"/>
      <c r="G127" s="214"/>
      <c r="H127" s="214">
        <f t="shared" si="17"/>
        <v>0</v>
      </c>
      <c r="I127" s="214"/>
      <c r="J127" s="214">
        <f t="shared" si="18"/>
        <v>0</v>
      </c>
      <c r="K127" s="214"/>
      <c r="L127" s="214">
        <f>J127+K127</f>
        <v>0</v>
      </c>
    </row>
    <row r="128" spans="1:12" ht="12.75">
      <c r="A128" s="133" t="s">
        <v>376</v>
      </c>
      <c r="B128" s="136" t="s">
        <v>794</v>
      </c>
      <c r="C128" s="67" t="s">
        <v>510</v>
      </c>
      <c r="D128" s="443" t="s">
        <v>511</v>
      </c>
      <c r="E128" s="443"/>
      <c r="F128" s="216">
        <f aca="true" t="shared" si="33" ref="F128:L128">SUM(F129:F132)</f>
        <v>2000</v>
      </c>
      <c r="G128" s="216">
        <f t="shared" si="33"/>
        <v>0</v>
      </c>
      <c r="H128" s="216">
        <f t="shared" si="33"/>
        <v>2000</v>
      </c>
      <c r="I128" s="216">
        <f t="shared" si="33"/>
        <v>0</v>
      </c>
      <c r="J128" s="216">
        <f t="shared" si="33"/>
        <v>2000</v>
      </c>
      <c r="K128" s="216">
        <f t="shared" si="33"/>
        <v>0</v>
      </c>
      <c r="L128" s="216">
        <f t="shared" si="33"/>
        <v>2000</v>
      </c>
    </row>
    <row r="129" spans="1:12" ht="12.75">
      <c r="A129" s="133" t="s">
        <v>378</v>
      </c>
      <c r="B129" s="137" t="s">
        <v>763</v>
      </c>
      <c r="C129" s="138"/>
      <c r="D129" s="94">
        <v>632001</v>
      </c>
      <c r="E129" s="72" t="s">
        <v>216</v>
      </c>
      <c r="F129" s="214">
        <v>700</v>
      </c>
      <c r="G129" s="214"/>
      <c r="H129" s="214">
        <f t="shared" si="17"/>
        <v>700</v>
      </c>
      <c r="I129" s="214"/>
      <c r="J129" s="214">
        <f t="shared" si="18"/>
        <v>700</v>
      </c>
      <c r="K129" s="214"/>
      <c r="L129" s="214">
        <f>J129+K129</f>
        <v>700</v>
      </c>
    </row>
    <row r="130" spans="1:12" ht="12.75">
      <c r="A130" s="133" t="s">
        <v>379</v>
      </c>
      <c r="B130" s="137" t="s">
        <v>763</v>
      </c>
      <c r="C130" s="138"/>
      <c r="D130" s="94">
        <v>632002</v>
      </c>
      <c r="E130" s="72" t="s">
        <v>301</v>
      </c>
      <c r="F130" s="214">
        <v>100</v>
      </c>
      <c r="G130" s="214"/>
      <c r="H130" s="214">
        <f t="shared" si="17"/>
        <v>100</v>
      </c>
      <c r="I130" s="214"/>
      <c r="J130" s="214">
        <f t="shared" si="18"/>
        <v>100</v>
      </c>
      <c r="K130" s="214"/>
      <c r="L130" s="214">
        <f>J130+K130</f>
        <v>100</v>
      </c>
    </row>
    <row r="131" spans="1:12" ht="12.75">
      <c r="A131" s="133" t="s">
        <v>381</v>
      </c>
      <c r="B131" s="137" t="s">
        <v>763</v>
      </c>
      <c r="C131" s="138"/>
      <c r="D131" s="139">
        <v>635004</v>
      </c>
      <c r="E131" s="83" t="s">
        <v>468</v>
      </c>
      <c r="F131" s="214">
        <v>200</v>
      </c>
      <c r="G131" s="214"/>
      <c r="H131" s="214">
        <f t="shared" si="17"/>
        <v>200</v>
      </c>
      <c r="I131" s="214"/>
      <c r="J131" s="214">
        <f t="shared" si="18"/>
        <v>200</v>
      </c>
      <c r="K131" s="214"/>
      <c r="L131" s="214">
        <f>J131+K131</f>
        <v>200</v>
      </c>
    </row>
    <row r="132" spans="1:12" ht="12.75">
      <c r="A132" s="133" t="s">
        <v>383</v>
      </c>
      <c r="B132" s="137" t="s">
        <v>763</v>
      </c>
      <c r="C132" s="138"/>
      <c r="D132" s="139">
        <v>635006</v>
      </c>
      <c r="E132" s="83" t="s">
        <v>493</v>
      </c>
      <c r="F132" s="214">
        <v>1000</v>
      </c>
      <c r="G132" s="214"/>
      <c r="H132" s="214">
        <f t="shared" si="17"/>
        <v>1000</v>
      </c>
      <c r="I132" s="214"/>
      <c r="J132" s="214">
        <f t="shared" si="18"/>
        <v>1000</v>
      </c>
      <c r="K132" s="214"/>
      <c r="L132" s="214">
        <f>J132+K132</f>
        <v>1000</v>
      </c>
    </row>
    <row r="133" spans="1:12" s="135" customFormat="1" ht="12.75">
      <c r="A133" s="133" t="s">
        <v>384</v>
      </c>
      <c r="B133" s="74" t="s">
        <v>512</v>
      </c>
      <c r="C133" s="452" t="s">
        <v>513</v>
      </c>
      <c r="D133" s="452"/>
      <c r="E133" s="452"/>
      <c r="F133" s="215">
        <f aca="true" t="shared" si="34" ref="F133:L133">F134+F136+F139+F144</f>
        <v>31000</v>
      </c>
      <c r="G133" s="215">
        <f t="shared" si="34"/>
        <v>0</v>
      </c>
      <c r="H133" s="215">
        <f t="shared" si="34"/>
        <v>31000</v>
      </c>
      <c r="I133" s="215">
        <f t="shared" si="34"/>
        <v>0</v>
      </c>
      <c r="J133" s="215">
        <f t="shared" si="34"/>
        <v>31000</v>
      </c>
      <c r="K133" s="215">
        <f t="shared" si="34"/>
        <v>0</v>
      </c>
      <c r="L133" s="215">
        <f t="shared" si="34"/>
        <v>31000</v>
      </c>
    </row>
    <row r="134" spans="1:12" ht="12.75">
      <c r="A134" s="133" t="s">
        <v>385</v>
      </c>
      <c r="B134" s="136" t="s">
        <v>794</v>
      </c>
      <c r="C134" s="67" t="s">
        <v>514</v>
      </c>
      <c r="D134" s="443" t="s">
        <v>515</v>
      </c>
      <c r="E134" s="443"/>
      <c r="F134" s="211">
        <f aca="true" t="shared" si="35" ref="F134:L134">SUM(F135)</f>
        <v>0</v>
      </c>
      <c r="G134" s="211">
        <f t="shared" si="35"/>
        <v>0</v>
      </c>
      <c r="H134" s="211">
        <f t="shared" si="35"/>
        <v>0</v>
      </c>
      <c r="I134" s="211">
        <f t="shared" si="35"/>
        <v>0</v>
      </c>
      <c r="J134" s="211">
        <f t="shared" si="35"/>
        <v>0</v>
      </c>
      <c r="K134" s="211">
        <f t="shared" si="35"/>
        <v>0</v>
      </c>
      <c r="L134" s="211">
        <f t="shared" si="35"/>
        <v>0</v>
      </c>
    </row>
    <row r="135" spans="1:12" ht="12.75">
      <c r="A135" s="133" t="s">
        <v>386</v>
      </c>
      <c r="B135" s="66" t="s">
        <v>763</v>
      </c>
      <c r="C135" s="70"/>
      <c r="D135" s="94">
        <v>632001</v>
      </c>
      <c r="E135" s="72" t="s">
        <v>216</v>
      </c>
      <c r="F135" s="214"/>
      <c r="G135" s="214"/>
      <c r="H135" s="214">
        <f t="shared" si="17"/>
        <v>0</v>
      </c>
      <c r="I135" s="214"/>
      <c r="J135" s="214">
        <f t="shared" si="18"/>
        <v>0</v>
      </c>
      <c r="K135" s="214"/>
      <c r="L135" s="214">
        <f>J135+K135</f>
        <v>0</v>
      </c>
    </row>
    <row r="136" spans="1:12" ht="12.75">
      <c r="A136" s="133" t="s">
        <v>388</v>
      </c>
      <c r="B136" s="136" t="s">
        <v>794</v>
      </c>
      <c r="C136" s="67" t="s">
        <v>516</v>
      </c>
      <c r="D136" s="443" t="s">
        <v>517</v>
      </c>
      <c r="E136" s="443"/>
      <c r="F136" s="211">
        <f aca="true" t="shared" si="36" ref="F136:L136">F137+F138</f>
        <v>2200</v>
      </c>
      <c r="G136" s="211">
        <f t="shared" si="36"/>
        <v>0</v>
      </c>
      <c r="H136" s="211">
        <f t="shared" si="36"/>
        <v>2200</v>
      </c>
      <c r="I136" s="211">
        <f t="shared" si="36"/>
        <v>0</v>
      </c>
      <c r="J136" s="211">
        <f t="shared" si="36"/>
        <v>2200</v>
      </c>
      <c r="K136" s="211">
        <f t="shared" si="36"/>
        <v>0</v>
      </c>
      <c r="L136" s="211">
        <f t="shared" si="36"/>
        <v>2200</v>
      </c>
    </row>
    <row r="137" spans="1:12" ht="12.75">
      <c r="A137" s="133" t="s">
        <v>390</v>
      </c>
      <c r="B137" s="66" t="s">
        <v>763</v>
      </c>
      <c r="C137" s="70"/>
      <c r="D137" s="94">
        <v>632001</v>
      </c>
      <c r="E137" s="72" t="s">
        <v>216</v>
      </c>
      <c r="F137" s="214">
        <v>2000</v>
      </c>
      <c r="G137" s="214"/>
      <c r="H137" s="214">
        <f t="shared" si="17"/>
        <v>2000</v>
      </c>
      <c r="I137" s="214"/>
      <c r="J137" s="214">
        <f aca="true" t="shared" si="37" ref="J137:J151">H137+I137</f>
        <v>2000</v>
      </c>
      <c r="K137" s="214"/>
      <c r="L137" s="214">
        <f>J137+K137</f>
        <v>2000</v>
      </c>
    </row>
    <row r="138" spans="1:12" ht="12.75">
      <c r="A138" s="133" t="s">
        <v>392</v>
      </c>
      <c r="B138" s="110" t="s">
        <v>763</v>
      </c>
      <c r="C138" s="70"/>
      <c r="D138" s="140">
        <v>635004</v>
      </c>
      <c r="E138" s="83" t="s">
        <v>468</v>
      </c>
      <c r="F138" s="331">
        <v>200</v>
      </c>
      <c r="G138" s="331"/>
      <c r="H138" s="331">
        <f t="shared" si="17"/>
        <v>200</v>
      </c>
      <c r="I138" s="331"/>
      <c r="J138" s="331">
        <f t="shared" si="37"/>
        <v>200</v>
      </c>
      <c r="K138" s="331"/>
      <c r="L138" s="331">
        <f>J138+K138</f>
        <v>200</v>
      </c>
    </row>
    <row r="139" spans="1:12" ht="12.75">
      <c r="A139" s="133" t="s">
        <v>394</v>
      </c>
      <c r="B139" s="67" t="s">
        <v>518</v>
      </c>
      <c r="C139" s="67" t="s">
        <v>519</v>
      </c>
      <c r="D139" s="443" t="s">
        <v>520</v>
      </c>
      <c r="E139" s="443"/>
      <c r="F139" s="216">
        <f aca="true" t="shared" si="38" ref="F139:L139">SUM(F140:F143)</f>
        <v>27300</v>
      </c>
      <c r="G139" s="216">
        <f t="shared" si="38"/>
        <v>0</v>
      </c>
      <c r="H139" s="216">
        <f t="shared" si="38"/>
        <v>27300</v>
      </c>
      <c r="I139" s="216">
        <f t="shared" si="38"/>
        <v>0</v>
      </c>
      <c r="J139" s="216">
        <f t="shared" si="38"/>
        <v>27300</v>
      </c>
      <c r="K139" s="216">
        <f t="shared" si="38"/>
        <v>0</v>
      </c>
      <c r="L139" s="216">
        <f t="shared" si="38"/>
        <v>27300</v>
      </c>
    </row>
    <row r="140" spans="1:12" ht="12.75">
      <c r="A140" s="133" t="s">
        <v>396</v>
      </c>
      <c r="B140" s="80" t="s">
        <v>763</v>
      </c>
      <c r="C140" s="141"/>
      <c r="D140" s="141" t="s">
        <v>757</v>
      </c>
      <c r="E140" s="142" t="s">
        <v>521</v>
      </c>
      <c r="F140" s="332">
        <v>1000</v>
      </c>
      <c r="G140" s="332"/>
      <c r="H140" s="332">
        <f t="shared" si="17"/>
        <v>1000</v>
      </c>
      <c r="I140" s="332"/>
      <c r="J140" s="332">
        <f t="shared" si="37"/>
        <v>1000</v>
      </c>
      <c r="K140" s="332"/>
      <c r="L140" s="332">
        <f>J140+K140</f>
        <v>1000</v>
      </c>
    </row>
    <row r="141" spans="1:12" ht="12.75">
      <c r="A141" s="133" t="s">
        <v>398</v>
      </c>
      <c r="B141" s="234" t="s">
        <v>763</v>
      </c>
      <c r="C141" s="234"/>
      <c r="D141" s="234" t="s">
        <v>757</v>
      </c>
      <c r="E141" s="234" t="s">
        <v>522</v>
      </c>
      <c r="F141" s="275">
        <v>25000</v>
      </c>
      <c r="G141" s="275"/>
      <c r="H141" s="275">
        <f t="shared" si="17"/>
        <v>25000</v>
      </c>
      <c r="I141" s="275"/>
      <c r="J141" s="275">
        <f t="shared" si="37"/>
        <v>25000</v>
      </c>
      <c r="K141" s="275"/>
      <c r="L141" s="275">
        <f>J141+K141</f>
        <v>25000</v>
      </c>
    </row>
    <row r="142" spans="1:12" ht="12.75">
      <c r="A142" s="133" t="s">
        <v>400</v>
      </c>
      <c r="B142" s="231" t="s">
        <v>763</v>
      </c>
      <c r="C142" s="232"/>
      <c r="D142" s="233" t="s">
        <v>757</v>
      </c>
      <c r="E142" s="233" t="s">
        <v>523</v>
      </c>
      <c r="F142" s="333">
        <v>1000</v>
      </c>
      <c r="G142" s="333"/>
      <c r="H142" s="333">
        <f t="shared" si="17"/>
        <v>1000</v>
      </c>
      <c r="I142" s="333"/>
      <c r="J142" s="333">
        <f t="shared" si="37"/>
        <v>1000</v>
      </c>
      <c r="K142" s="333"/>
      <c r="L142" s="333">
        <f>J142+K142</f>
        <v>1000</v>
      </c>
    </row>
    <row r="143" spans="1:12" ht="12.75">
      <c r="A143" s="133" t="s">
        <v>531</v>
      </c>
      <c r="B143" s="80" t="s">
        <v>763</v>
      </c>
      <c r="C143" s="81"/>
      <c r="D143" s="83" t="s">
        <v>758</v>
      </c>
      <c r="E143" s="83" t="s">
        <v>524</v>
      </c>
      <c r="F143" s="334">
        <v>300</v>
      </c>
      <c r="G143" s="334"/>
      <c r="H143" s="334">
        <f t="shared" si="17"/>
        <v>300</v>
      </c>
      <c r="I143" s="334"/>
      <c r="J143" s="334">
        <f t="shared" si="37"/>
        <v>300</v>
      </c>
      <c r="K143" s="334"/>
      <c r="L143" s="334">
        <f>J143+K143</f>
        <v>300</v>
      </c>
    </row>
    <row r="144" spans="1:12" ht="12.75">
      <c r="A144" s="133" t="s">
        <v>532</v>
      </c>
      <c r="B144" s="136"/>
      <c r="C144" s="67"/>
      <c r="D144" s="443" t="s">
        <v>525</v>
      </c>
      <c r="E144" s="443"/>
      <c r="F144" s="211">
        <f aca="true" t="shared" si="39" ref="F144:L144">SUM(F145:F145)</f>
        <v>1500</v>
      </c>
      <c r="G144" s="211">
        <f t="shared" si="39"/>
        <v>0</v>
      </c>
      <c r="H144" s="211">
        <f t="shared" si="39"/>
        <v>1500</v>
      </c>
      <c r="I144" s="211">
        <f t="shared" si="39"/>
        <v>0</v>
      </c>
      <c r="J144" s="211">
        <f t="shared" si="39"/>
        <v>1500</v>
      </c>
      <c r="K144" s="211">
        <f t="shared" si="39"/>
        <v>0</v>
      </c>
      <c r="L144" s="211">
        <f t="shared" si="39"/>
        <v>1500</v>
      </c>
    </row>
    <row r="145" spans="1:12" ht="12.75">
      <c r="A145" s="133" t="s">
        <v>534</v>
      </c>
      <c r="B145" s="66" t="s">
        <v>763</v>
      </c>
      <c r="C145" s="70"/>
      <c r="D145" s="143">
        <v>635004</v>
      </c>
      <c r="E145" s="17" t="s">
        <v>526</v>
      </c>
      <c r="F145" s="212">
        <v>1500</v>
      </c>
      <c r="G145" s="212"/>
      <c r="H145" s="212">
        <f aca="true" t="shared" si="40" ref="H145:H151">F145+G145</f>
        <v>1500</v>
      </c>
      <c r="I145" s="212"/>
      <c r="J145" s="212">
        <f t="shared" si="37"/>
        <v>1500</v>
      </c>
      <c r="K145" s="212"/>
      <c r="L145" s="212">
        <f>J145+K145</f>
        <v>1500</v>
      </c>
    </row>
    <row r="146" spans="1:12" ht="12.75">
      <c r="A146" s="133" t="s">
        <v>536</v>
      </c>
      <c r="B146" s="74" t="s">
        <v>527</v>
      </c>
      <c r="C146" s="452" t="s">
        <v>528</v>
      </c>
      <c r="D146" s="452"/>
      <c r="E146" s="452"/>
      <c r="F146" s="215">
        <f aca="true" t="shared" si="41" ref="F146:L146">F147</f>
        <v>15300</v>
      </c>
      <c r="G146" s="215">
        <f t="shared" si="41"/>
        <v>0</v>
      </c>
      <c r="H146" s="215">
        <f t="shared" si="41"/>
        <v>15300</v>
      </c>
      <c r="I146" s="215">
        <f t="shared" si="41"/>
        <v>0</v>
      </c>
      <c r="J146" s="215">
        <f t="shared" si="41"/>
        <v>15300</v>
      </c>
      <c r="K146" s="215">
        <f t="shared" si="41"/>
        <v>0</v>
      </c>
      <c r="L146" s="215">
        <f t="shared" si="41"/>
        <v>15300</v>
      </c>
    </row>
    <row r="147" spans="1:12" ht="12.75">
      <c r="A147" s="133" t="s">
        <v>756</v>
      </c>
      <c r="B147" s="136" t="s">
        <v>794</v>
      </c>
      <c r="C147" s="67" t="s">
        <v>529</v>
      </c>
      <c r="D147" s="443" t="s">
        <v>530</v>
      </c>
      <c r="E147" s="443"/>
      <c r="F147" s="211">
        <f aca="true" t="shared" si="42" ref="F147:L147">SUM(F148:F151)</f>
        <v>15300</v>
      </c>
      <c r="G147" s="211">
        <f t="shared" si="42"/>
        <v>0</v>
      </c>
      <c r="H147" s="211">
        <f t="shared" si="42"/>
        <v>15300</v>
      </c>
      <c r="I147" s="211">
        <f t="shared" si="42"/>
        <v>0</v>
      </c>
      <c r="J147" s="211">
        <f t="shared" si="42"/>
        <v>15300</v>
      </c>
      <c r="K147" s="211">
        <f t="shared" si="42"/>
        <v>0</v>
      </c>
      <c r="L147" s="211">
        <f t="shared" si="42"/>
        <v>15300</v>
      </c>
    </row>
    <row r="148" spans="1:12" ht="12.75">
      <c r="A148" s="133" t="s">
        <v>868</v>
      </c>
      <c r="B148" s="75" t="s">
        <v>763</v>
      </c>
      <c r="C148" s="76"/>
      <c r="D148" s="100">
        <v>634001</v>
      </c>
      <c r="E148" s="78" t="s">
        <v>185</v>
      </c>
      <c r="F148" s="212">
        <v>10000</v>
      </c>
      <c r="G148" s="212"/>
      <c r="H148" s="212">
        <f t="shared" si="40"/>
        <v>10000</v>
      </c>
      <c r="I148" s="212">
        <v>-500</v>
      </c>
      <c r="J148" s="212">
        <f t="shared" si="37"/>
        <v>9500</v>
      </c>
      <c r="K148" s="212"/>
      <c r="L148" s="212">
        <f>J148+K148</f>
        <v>9500</v>
      </c>
    </row>
    <row r="149" spans="1:12" ht="12.75">
      <c r="A149" s="133" t="s">
        <v>869</v>
      </c>
      <c r="B149" s="75" t="s">
        <v>763</v>
      </c>
      <c r="C149" s="76"/>
      <c r="D149" s="100">
        <v>634002</v>
      </c>
      <c r="E149" s="78" t="s">
        <v>533</v>
      </c>
      <c r="F149" s="212">
        <v>2000</v>
      </c>
      <c r="G149" s="212"/>
      <c r="H149" s="212">
        <f t="shared" si="40"/>
        <v>2000</v>
      </c>
      <c r="I149" s="212">
        <v>600</v>
      </c>
      <c r="J149" s="212">
        <f t="shared" si="37"/>
        <v>2600</v>
      </c>
      <c r="K149" s="212"/>
      <c r="L149" s="212">
        <f>J149+K149</f>
        <v>2600</v>
      </c>
    </row>
    <row r="150" spans="1:12" ht="12.75">
      <c r="A150" s="133" t="s">
        <v>870</v>
      </c>
      <c r="B150" s="66" t="s">
        <v>763</v>
      </c>
      <c r="C150" s="70"/>
      <c r="D150" s="94">
        <v>637012</v>
      </c>
      <c r="E150" s="72" t="s">
        <v>535</v>
      </c>
      <c r="F150" s="212">
        <v>2800</v>
      </c>
      <c r="G150" s="212"/>
      <c r="H150" s="212">
        <f t="shared" si="40"/>
        <v>2800</v>
      </c>
      <c r="I150" s="212"/>
      <c r="J150" s="212">
        <f t="shared" si="37"/>
        <v>2800</v>
      </c>
      <c r="K150" s="212"/>
      <c r="L150" s="212">
        <f>J150+K150</f>
        <v>2800</v>
      </c>
    </row>
    <row r="151" spans="1:12" ht="12.75">
      <c r="A151" s="133" t="s">
        <v>871</v>
      </c>
      <c r="B151" s="66" t="s">
        <v>763</v>
      </c>
      <c r="C151" s="70"/>
      <c r="D151" s="94">
        <v>637004</v>
      </c>
      <c r="E151" s="72" t="s">
        <v>186</v>
      </c>
      <c r="F151" s="212">
        <v>500</v>
      </c>
      <c r="G151" s="212"/>
      <c r="H151" s="212">
        <f t="shared" si="40"/>
        <v>500</v>
      </c>
      <c r="I151" s="212">
        <v>-100</v>
      </c>
      <c r="J151" s="212">
        <f t="shared" si="37"/>
        <v>400</v>
      </c>
      <c r="K151" s="212"/>
      <c r="L151" s="212">
        <f>J151+K151</f>
        <v>400</v>
      </c>
    </row>
    <row r="152" spans="1:12" ht="12.75">
      <c r="A152" s="59"/>
      <c r="B152" s="90"/>
      <c r="C152" s="90"/>
      <c r="D152" s="90"/>
      <c r="E152" s="90"/>
      <c r="F152" s="295"/>
      <c r="G152" s="295"/>
      <c r="H152" s="295"/>
      <c r="I152" s="295"/>
      <c r="J152" s="295"/>
      <c r="K152" s="295"/>
      <c r="L152" s="295"/>
    </row>
    <row r="153" spans="1:12" ht="21" thickBot="1">
      <c r="A153" s="99"/>
      <c r="B153" s="59"/>
      <c r="C153" s="59"/>
      <c r="D153" s="59"/>
      <c r="E153" s="59"/>
      <c r="F153" s="295"/>
      <c r="G153"/>
      <c r="H153"/>
      <c r="I153"/>
      <c r="J153"/>
      <c r="K153"/>
      <c r="L153"/>
    </row>
    <row r="154" spans="1:12" ht="13.5" thickBot="1">
      <c r="A154" s="499"/>
      <c r="B154" s="502" t="s">
        <v>64</v>
      </c>
      <c r="C154" s="493" t="s">
        <v>65</v>
      </c>
      <c r="D154" s="494"/>
      <c r="E154" s="494"/>
      <c r="F154" s="466" t="s">
        <v>786</v>
      </c>
      <c r="G154" s="467"/>
      <c r="H154" s="467"/>
      <c r="I154" s="467"/>
      <c r="J154" s="467"/>
      <c r="K154" s="467"/>
      <c r="L154" s="468"/>
    </row>
    <row r="155" spans="1:12" ht="13.5" thickBot="1">
      <c r="A155" s="500"/>
      <c r="B155" s="503"/>
      <c r="C155" s="495"/>
      <c r="D155" s="496"/>
      <c r="E155" s="496"/>
      <c r="F155" s="470" t="s">
        <v>286</v>
      </c>
      <c r="G155" s="471"/>
      <c r="H155" s="471"/>
      <c r="I155" s="471"/>
      <c r="J155" s="471"/>
      <c r="K155" s="471"/>
      <c r="L155" s="472"/>
    </row>
    <row r="156" spans="1:12" ht="12.75">
      <c r="A156" s="500"/>
      <c r="B156" s="503"/>
      <c r="C156" s="495"/>
      <c r="D156" s="496"/>
      <c r="E156" s="496"/>
      <c r="F156" s="505">
        <v>2015</v>
      </c>
      <c r="G156" s="492" t="s">
        <v>823</v>
      </c>
      <c r="H156" s="492" t="s">
        <v>829</v>
      </c>
      <c r="I156" s="492" t="s">
        <v>874</v>
      </c>
      <c r="J156" s="492" t="s">
        <v>875</v>
      </c>
      <c r="K156" s="492" t="s">
        <v>874</v>
      </c>
      <c r="L156" s="492" t="s">
        <v>875</v>
      </c>
    </row>
    <row r="157" spans="1:12" ht="20.25" customHeight="1" thickBot="1">
      <c r="A157" s="501"/>
      <c r="B157" s="504"/>
      <c r="C157" s="497"/>
      <c r="D157" s="498"/>
      <c r="E157" s="498"/>
      <c r="F157" s="469"/>
      <c r="G157" s="484"/>
      <c r="H157" s="484"/>
      <c r="I157" s="484"/>
      <c r="J157" s="484"/>
      <c r="K157" s="484"/>
      <c r="L157" s="484"/>
    </row>
    <row r="158" spans="1:12" ht="13.5" thickBot="1">
      <c r="A158" s="144"/>
      <c r="B158" s="418"/>
      <c r="C158" s="418"/>
      <c r="D158" s="418"/>
      <c r="E158" s="418"/>
      <c r="F158" s="229">
        <f>F159</f>
        <v>0</v>
      </c>
      <c r="G158" s="229">
        <f aca="true" t="shared" si="43" ref="G158:L159">G159</f>
        <v>0</v>
      </c>
      <c r="H158" s="229">
        <f t="shared" si="43"/>
        <v>0</v>
      </c>
      <c r="I158" s="229">
        <f t="shared" si="43"/>
        <v>24000</v>
      </c>
      <c r="J158" s="229">
        <f t="shared" si="43"/>
        <v>24000</v>
      </c>
      <c r="K158" s="229">
        <f t="shared" si="43"/>
        <v>0</v>
      </c>
      <c r="L158" s="229">
        <f t="shared" si="43"/>
        <v>24000</v>
      </c>
    </row>
    <row r="159" spans="1:12" ht="12.75">
      <c r="A159" s="145"/>
      <c r="B159" s="146"/>
      <c r="C159" s="419"/>
      <c r="D159" s="419"/>
      <c r="E159" s="419"/>
      <c r="F159" s="227">
        <f>F160</f>
        <v>0</v>
      </c>
      <c r="G159" s="227">
        <f t="shared" si="43"/>
        <v>0</v>
      </c>
      <c r="H159" s="227">
        <f t="shared" si="43"/>
        <v>0</v>
      </c>
      <c r="I159" s="227">
        <f t="shared" si="43"/>
        <v>24000</v>
      </c>
      <c r="J159" s="227">
        <f t="shared" si="43"/>
        <v>24000</v>
      </c>
      <c r="K159" s="227">
        <f t="shared" si="43"/>
        <v>0</v>
      </c>
      <c r="L159" s="227">
        <f t="shared" si="43"/>
        <v>24000</v>
      </c>
    </row>
    <row r="160" spans="1:12" ht="12.75">
      <c r="A160" s="133" t="s">
        <v>67</v>
      </c>
      <c r="B160" s="136" t="s">
        <v>794</v>
      </c>
      <c r="C160" s="67" t="s">
        <v>466</v>
      </c>
      <c r="D160" s="443" t="s">
        <v>467</v>
      </c>
      <c r="E160" s="443"/>
      <c r="F160" s="211">
        <f aca="true" t="shared" si="44" ref="F160:L160">F161+F162</f>
        <v>0</v>
      </c>
      <c r="G160" s="211">
        <f t="shared" si="44"/>
        <v>0</v>
      </c>
      <c r="H160" s="211">
        <f t="shared" si="44"/>
        <v>0</v>
      </c>
      <c r="I160" s="211">
        <f t="shared" si="44"/>
        <v>24000</v>
      </c>
      <c r="J160" s="211">
        <f t="shared" si="44"/>
        <v>24000</v>
      </c>
      <c r="K160" s="211">
        <f t="shared" si="44"/>
        <v>0</v>
      </c>
      <c r="L160" s="211">
        <f t="shared" si="44"/>
        <v>24000</v>
      </c>
    </row>
    <row r="161" spans="1:12" ht="12.75">
      <c r="A161" s="133" t="s">
        <v>70</v>
      </c>
      <c r="B161" s="66" t="s">
        <v>763</v>
      </c>
      <c r="C161" s="70"/>
      <c r="D161" s="94">
        <v>717001</v>
      </c>
      <c r="E161" s="72" t="s">
        <v>873</v>
      </c>
      <c r="F161" s="214"/>
      <c r="G161" s="214"/>
      <c r="H161" s="214"/>
      <c r="I161" s="214">
        <v>7500</v>
      </c>
      <c r="J161" s="214">
        <f>H161+I161</f>
        <v>7500</v>
      </c>
      <c r="K161" s="214"/>
      <c r="L161" s="214">
        <f>J161+K161</f>
        <v>7500</v>
      </c>
    </row>
    <row r="162" spans="1:12" ht="12.75">
      <c r="A162" s="133" t="s">
        <v>73</v>
      </c>
      <c r="B162" s="66" t="s">
        <v>763</v>
      </c>
      <c r="C162" s="70"/>
      <c r="D162" s="94">
        <v>717002</v>
      </c>
      <c r="E162" s="72" t="s">
        <v>906</v>
      </c>
      <c r="F162" s="214"/>
      <c r="G162" s="214"/>
      <c r="H162" s="214"/>
      <c r="I162" s="214">
        <v>16500</v>
      </c>
      <c r="J162" s="214">
        <f>H162+I162</f>
        <v>16500</v>
      </c>
      <c r="K162" s="214"/>
      <c r="L162" s="214">
        <f>J162+K162</f>
        <v>16500</v>
      </c>
    </row>
    <row r="163" spans="1:12" ht="12.75">
      <c r="A163" s="133" t="s">
        <v>75</v>
      </c>
      <c r="B163" s="75"/>
      <c r="C163" s="67"/>
      <c r="D163" s="67"/>
      <c r="E163" s="68"/>
      <c r="F163" s="211"/>
      <c r="G163" s="211"/>
      <c r="H163" s="211"/>
      <c r="I163" s="211"/>
      <c r="J163" s="211"/>
      <c r="K163" s="211"/>
      <c r="L163" s="211"/>
    </row>
    <row r="164" spans="1:12" ht="12.75">
      <c r="A164" s="133" t="s">
        <v>77</v>
      </c>
      <c r="B164" s="66"/>
      <c r="C164" s="70"/>
      <c r="D164" s="70"/>
      <c r="E164" s="72"/>
      <c r="F164" s="214"/>
      <c r="G164" s="214"/>
      <c r="H164" s="214"/>
      <c r="I164" s="214"/>
      <c r="J164" s="214"/>
      <c r="K164" s="214"/>
      <c r="L164" s="214"/>
    </row>
    <row r="165" spans="1:12" ht="12.75">
      <c r="A165" s="59"/>
      <c r="B165" s="90"/>
      <c r="C165" s="90"/>
      <c r="D165" s="90"/>
      <c r="E165" s="90"/>
      <c r="F165" s="295"/>
      <c r="G165" s="295"/>
      <c r="H165" s="295"/>
      <c r="I165" s="295"/>
      <c r="J165" s="295"/>
      <c r="K165" s="295"/>
      <c r="L165" s="295"/>
    </row>
    <row r="166" spans="1:12" ht="12.75">
      <c r="A166" s="59"/>
      <c r="B166" s="90"/>
      <c r="C166" s="90"/>
      <c r="D166" s="90"/>
      <c r="E166" s="90"/>
      <c r="F166" s="295"/>
      <c r="G166" s="295"/>
      <c r="H166" s="295"/>
      <c r="I166" s="295"/>
      <c r="J166" s="295"/>
      <c r="K166" s="295"/>
      <c r="L166" s="295"/>
    </row>
    <row r="167" spans="1:12" ht="12.75">
      <c r="A167" s="59"/>
      <c r="B167" s="90"/>
      <c r="C167" s="90"/>
      <c r="D167" s="90"/>
      <c r="E167" s="90"/>
      <c r="F167" s="295"/>
      <c r="G167" s="295"/>
      <c r="H167" s="295"/>
      <c r="I167" s="295"/>
      <c r="J167" s="295"/>
      <c r="K167" s="295"/>
      <c r="L167" s="295"/>
    </row>
    <row r="168" spans="1:12" ht="12.75">
      <c r="A168" s="59"/>
      <c r="B168" s="90"/>
      <c r="C168" s="90"/>
      <c r="D168" s="90"/>
      <c r="E168" s="90"/>
      <c r="F168" s="295"/>
      <c r="G168" s="295"/>
      <c r="H168" s="295"/>
      <c r="I168" s="295"/>
      <c r="J168" s="295"/>
      <c r="K168" s="295"/>
      <c r="L168" s="295"/>
    </row>
    <row r="169" spans="1:12" ht="12.75">
      <c r="A169" s="59"/>
      <c r="B169" s="90"/>
      <c r="C169" s="90"/>
      <c r="D169" s="90"/>
      <c r="E169" s="90"/>
      <c r="F169" s="295"/>
      <c r="G169" s="295"/>
      <c r="H169" s="295"/>
      <c r="I169" s="295"/>
      <c r="J169" s="295"/>
      <c r="K169" s="295"/>
      <c r="L169" s="295"/>
    </row>
    <row r="170" spans="1:12" ht="12.75">
      <c r="A170" s="59"/>
      <c r="B170" s="90"/>
      <c r="C170" s="90"/>
      <c r="D170" s="90"/>
      <c r="E170" s="90"/>
      <c r="F170" s="295"/>
      <c r="G170" s="295"/>
      <c r="H170" s="295"/>
      <c r="I170" s="295"/>
      <c r="J170" s="295"/>
      <c r="K170" s="295"/>
      <c r="L170" s="295"/>
    </row>
    <row r="171" spans="1:12" ht="12.75">
      <c r="A171" s="59"/>
      <c r="B171" s="90"/>
      <c r="C171" s="90"/>
      <c r="D171" s="90"/>
      <c r="E171" s="90"/>
      <c r="F171" s="295"/>
      <c r="G171" s="295"/>
      <c r="H171" s="295"/>
      <c r="I171" s="295"/>
      <c r="J171" s="295"/>
      <c r="K171" s="295"/>
      <c r="L171" s="295"/>
    </row>
    <row r="172" spans="1:12" ht="12.75">
      <c r="A172" s="59"/>
      <c r="B172" s="90"/>
      <c r="C172" s="90"/>
      <c r="D172" s="90"/>
      <c r="E172" s="90"/>
      <c r="F172" s="295"/>
      <c r="G172" s="295"/>
      <c r="H172" s="295"/>
      <c r="I172" s="295"/>
      <c r="J172" s="295"/>
      <c r="K172" s="295"/>
      <c r="L172" s="295"/>
    </row>
    <row r="173" spans="1:12" ht="12.75">
      <c r="A173" s="59"/>
      <c r="B173" s="90"/>
      <c r="C173" s="90"/>
      <c r="D173" s="90"/>
      <c r="E173" s="90"/>
      <c r="F173" s="295"/>
      <c r="G173" s="295"/>
      <c r="H173" s="295"/>
      <c r="I173" s="295"/>
      <c r="J173" s="295"/>
      <c r="K173" s="295"/>
      <c r="L173" s="295"/>
    </row>
    <row r="174" spans="1:12" ht="12.75">
      <c r="A174" s="59"/>
      <c r="B174" s="90"/>
      <c r="C174" s="90"/>
      <c r="D174" s="90"/>
      <c r="E174" s="90"/>
      <c r="F174" s="295"/>
      <c r="G174" s="295"/>
      <c r="H174" s="295"/>
      <c r="I174" s="295"/>
      <c r="J174" s="295"/>
      <c r="K174" s="295"/>
      <c r="L174" s="295"/>
    </row>
    <row r="175" spans="1:12" ht="12.75">
      <c r="A175" s="59"/>
      <c r="B175" s="90"/>
      <c r="C175" s="90"/>
      <c r="D175" s="90"/>
      <c r="E175" s="90"/>
      <c r="F175" s="295"/>
      <c r="G175" s="295"/>
      <c r="H175" s="295"/>
      <c r="I175" s="295"/>
      <c r="J175" s="295"/>
      <c r="K175" s="295"/>
      <c r="L175" s="295"/>
    </row>
    <row r="176" spans="1:12" ht="12.75">
      <c r="A176" s="59"/>
      <c r="B176" s="90"/>
      <c r="C176" s="90"/>
      <c r="D176" s="90"/>
      <c r="E176" s="90"/>
      <c r="F176" s="295"/>
      <c r="G176" s="295"/>
      <c r="H176" s="295"/>
      <c r="I176" s="295"/>
      <c r="J176" s="295"/>
      <c r="K176" s="295"/>
      <c r="L176" s="295"/>
    </row>
    <row r="177" spans="1:12" ht="12.75">
      <c r="A177" s="59"/>
      <c r="B177" s="90"/>
      <c r="C177" s="90"/>
      <c r="D177" s="90"/>
      <c r="E177" s="90"/>
      <c r="F177" s="295"/>
      <c r="G177" s="295"/>
      <c r="H177" s="295"/>
      <c r="I177" s="295"/>
      <c r="J177" s="295"/>
      <c r="K177" s="295"/>
      <c r="L177" s="295"/>
    </row>
    <row r="178" spans="1:12" ht="12.75">
      <c r="A178" s="59"/>
      <c r="B178" s="90"/>
      <c r="C178" s="90"/>
      <c r="D178" s="90"/>
      <c r="E178" s="90"/>
      <c r="F178" s="295"/>
      <c r="G178" s="295"/>
      <c r="H178" s="295"/>
      <c r="I178" s="295"/>
      <c r="J178" s="295"/>
      <c r="K178" s="295"/>
      <c r="L178" s="295"/>
    </row>
    <row r="179" spans="1:12" ht="12.75">
      <c r="A179" s="59"/>
      <c r="B179" s="90"/>
      <c r="C179" s="90"/>
      <c r="D179" s="90"/>
      <c r="E179" s="90"/>
      <c r="F179" s="295"/>
      <c r="G179" s="295"/>
      <c r="H179" s="295"/>
      <c r="I179" s="295"/>
      <c r="J179" s="295"/>
      <c r="K179" s="295"/>
      <c r="L179" s="295"/>
    </row>
    <row r="180" spans="1:12" ht="12.75">
      <c r="A180" s="59"/>
      <c r="B180" s="90"/>
      <c r="C180" s="90"/>
      <c r="D180" s="90"/>
      <c r="E180" s="90"/>
      <c r="F180" s="295"/>
      <c r="G180" s="295"/>
      <c r="H180" s="295"/>
      <c r="I180" s="295"/>
      <c r="J180" s="295"/>
      <c r="K180" s="295"/>
      <c r="L180" s="295"/>
    </row>
    <row r="181" spans="1:12" ht="12.75">
      <c r="A181" s="59"/>
      <c r="B181" s="90"/>
      <c r="C181" s="90"/>
      <c r="D181" s="90"/>
      <c r="E181" s="90"/>
      <c r="F181" s="295"/>
      <c r="G181" s="295"/>
      <c r="H181" s="295"/>
      <c r="I181" s="295"/>
      <c r="J181" s="295"/>
      <c r="K181" s="295"/>
      <c r="L181" s="295"/>
    </row>
    <row r="182" spans="1:12" ht="12.75">
      <c r="A182" s="59"/>
      <c r="B182" s="90"/>
      <c r="C182" s="90"/>
      <c r="D182" s="90"/>
      <c r="E182" s="90"/>
      <c r="F182" s="295"/>
      <c r="G182" s="295"/>
      <c r="H182" s="295"/>
      <c r="I182" s="295"/>
      <c r="J182" s="295"/>
      <c r="K182" s="295"/>
      <c r="L182" s="295"/>
    </row>
    <row r="183" spans="1:12" ht="12.75">
      <c r="A183" s="59"/>
      <c r="B183" s="90"/>
      <c r="C183" s="90"/>
      <c r="D183" s="90"/>
      <c r="E183" s="90"/>
      <c r="F183" s="295"/>
      <c r="G183" s="295"/>
      <c r="H183" s="295"/>
      <c r="I183" s="295"/>
      <c r="J183" s="295"/>
      <c r="K183" s="295"/>
      <c r="L183" s="295"/>
    </row>
    <row r="184" spans="1:12" ht="12.75">
      <c r="A184" s="59"/>
      <c r="B184" s="90"/>
      <c r="C184" s="90"/>
      <c r="D184" s="90"/>
      <c r="E184" s="90"/>
      <c r="F184" s="295"/>
      <c r="G184" s="295"/>
      <c r="H184" s="295"/>
      <c r="I184" s="295"/>
      <c r="J184" s="295"/>
      <c r="K184" s="295"/>
      <c r="L184" s="295"/>
    </row>
    <row r="185" spans="1:12" ht="12.75">
      <c r="A185" s="59"/>
      <c r="B185" s="90"/>
      <c r="C185" s="90"/>
      <c r="D185" s="90"/>
      <c r="E185" s="90"/>
      <c r="F185" s="295"/>
      <c r="G185" s="295"/>
      <c r="H185" s="295"/>
      <c r="I185" s="295"/>
      <c r="J185" s="295"/>
      <c r="K185" s="295"/>
      <c r="L185" s="295"/>
    </row>
    <row r="186" spans="1:12" ht="12.75">
      <c r="A186" s="59"/>
      <c r="B186" s="90"/>
      <c r="C186" s="90"/>
      <c r="D186" s="90"/>
      <c r="E186" s="90"/>
      <c r="F186" s="295"/>
      <c r="G186" s="295"/>
      <c r="H186" s="295"/>
      <c r="I186" s="295"/>
      <c r="J186" s="295"/>
      <c r="K186" s="295"/>
      <c r="L186" s="295"/>
    </row>
    <row r="187" spans="1:12" ht="12.75">
      <c r="A187" s="59"/>
      <c r="B187" s="90"/>
      <c r="C187" s="90"/>
      <c r="D187" s="90"/>
      <c r="E187" s="90"/>
      <c r="F187" s="295"/>
      <c r="G187" s="295"/>
      <c r="H187" s="295"/>
      <c r="I187" s="295"/>
      <c r="J187" s="295"/>
      <c r="K187" s="295"/>
      <c r="L187" s="295"/>
    </row>
    <row r="188" spans="1:12" ht="12.75">
      <c r="A188" s="59"/>
      <c r="B188" s="90"/>
      <c r="C188" s="90"/>
      <c r="D188" s="90"/>
      <c r="E188" s="90"/>
      <c r="F188" s="295"/>
      <c r="G188" s="295"/>
      <c r="H188" s="295"/>
      <c r="I188" s="295"/>
      <c r="J188" s="295"/>
      <c r="K188" s="295"/>
      <c r="L188" s="295"/>
    </row>
    <row r="189" spans="1:12" ht="12.75">
      <c r="A189" s="59"/>
      <c r="B189" s="90"/>
      <c r="C189" s="90"/>
      <c r="D189" s="90"/>
      <c r="E189" s="90"/>
      <c r="F189" s="295"/>
      <c r="G189" s="295"/>
      <c r="H189" s="295"/>
      <c r="I189" s="295"/>
      <c r="J189" s="295"/>
      <c r="K189" s="295"/>
      <c r="L189" s="295"/>
    </row>
    <row r="190" spans="1:12" ht="12.75">
      <c r="A190" s="59"/>
      <c r="B190" s="90"/>
      <c r="C190" s="90"/>
      <c r="D190" s="90"/>
      <c r="E190" s="90"/>
      <c r="F190" s="295"/>
      <c r="G190" s="295"/>
      <c r="H190" s="295"/>
      <c r="I190" s="295"/>
      <c r="J190" s="295"/>
      <c r="K190" s="295"/>
      <c r="L190" s="295"/>
    </row>
    <row r="191" spans="1:12" ht="12.75">
      <c r="A191" s="59"/>
      <c r="B191" s="90"/>
      <c r="C191" s="90"/>
      <c r="D191" s="90"/>
      <c r="E191" s="90"/>
      <c r="F191" s="295"/>
      <c r="G191" s="295"/>
      <c r="H191" s="295"/>
      <c r="I191" s="295"/>
      <c r="J191" s="295"/>
      <c r="K191" s="295"/>
      <c r="L191" s="295"/>
    </row>
    <row r="192" spans="1:12" ht="12.75">
      <c r="A192" s="59"/>
      <c r="B192" s="90"/>
      <c r="C192" s="90"/>
      <c r="D192" s="90"/>
      <c r="E192" s="90"/>
      <c r="F192" s="295"/>
      <c r="G192" s="295"/>
      <c r="H192" s="295"/>
      <c r="I192" s="295"/>
      <c r="J192" s="295"/>
      <c r="K192" s="295"/>
      <c r="L192" s="295"/>
    </row>
    <row r="193" spans="1:12" ht="12.75">
      <c r="A193" s="59"/>
      <c r="B193" s="90"/>
      <c r="C193" s="90"/>
      <c r="D193" s="90"/>
      <c r="E193" s="90"/>
      <c r="F193" s="295"/>
      <c r="G193" s="295"/>
      <c r="H193" s="295"/>
      <c r="I193" s="295"/>
      <c r="J193" s="295"/>
      <c r="K193" s="295"/>
      <c r="L193" s="295"/>
    </row>
    <row r="194" spans="1:12" ht="12.75">
      <c r="A194" s="59"/>
      <c r="B194" s="90"/>
      <c r="C194" s="90"/>
      <c r="D194" s="90"/>
      <c r="E194" s="90"/>
      <c r="F194" s="295"/>
      <c r="G194" s="295"/>
      <c r="H194" s="295"/>
      <c r="I194" s="295"/>
      <c r="J194" s="295"/>
      <c r="K194" s="295"/>
      <c r="L194" s="295"/>
    </row>
    <row r="195" spans="1:12" ht="12.75">
      <c r="A195" s="59"/>
      <c r="B195" s="90"/>
      <c r="C195" s="90"/>
      <c r="D195" s="90"/>
      <c r="E195" s="90"/>
      <c r="F195" s="295"/>
      <c r="G195" s="295"/>
      <c r="H195" s="295"/>
      <c r="I195" s="295"/>
      <c r="J195" s="295"/>
      <c r="K195" s="295"/>
      <c r="L195" s="295"/>
    </row>
    <row r="196" spans="1:12" ht="12.75">
      <c r="A196" s="59"/>
      <c r="B196" s="90"/>
      <c r="C196" s="90"/>
      <c r="D196" s="90"/>
      <c r="E196" s="90"/>
      <c r="F196" s="295"/>
      <c r="G196" s="295"/>
      <c r="H196" s="295"/>
      <c r="I196" s="295"/>
      <c r="J196" s="295"/>
      <c r="K196" s="295"/>
      <c r="L196" s="295"/>
    </row>
    <row r="197" spans="1:12" ht="12.75">
      <c r="A197" s="59"/>
      <c r="B197" s="90"/>
      <c r="C197" s="90"/>
      <c r="D197" s="90"/>
      <c r="E197" s="90"/>
      <c r="F197" s="295"/>
      <c r="G197" s="295"/>
      <c r="H197" s="295"/>
      <c r="I197" s="295"/>
      <c r="J197" s="295"/>
      <c r="K197" s="295"/>
      <c r="L197" s="295"/>
    </row>
    <row r="198" spans="1:12" ht="12.75">
      <c r="A198" s="59"/>
      <c r="B198" s="90"/>
      <c r="C198" s="90"/>
      <c r="D198" s="90"/>
      <c r="E198" s="90"/>
      <c r="F198" s="295"/>
      <c r="G198" s="295"/>
      <c r="H198" s="295"/>
      <c r="I198" s="295"/>
      <c r="J198" s="295"/>
      <c r="K198" s="295"/>
      <c r="L198" s="295"/>
    </row>
    <row r="199" spans="1:12" ht="12.75">
      <c r="A199" s="59"/>
      <c r="B199" s="90"/>
      <c r="C199" s="90"/>
      <c r="D199" s="90"/>
      <c r="E199" s="90"/>
      <c r="F199" s="295"/>
      <c r="G199" s="295"/>
      <c r="H199" s="295"/>
      <c r="I199" s="295"/>
      <c r="J199" s="295"/>
      <c r="K199" s="295"/>
      <c r="L199" s="295"/>
    </row>
    <row r="200" spans="1:12" ht="12.75">
      <c r="A200" s="59"/>
      <c r="B200" s="90"/>
      <c r="C200" s="90"/>
      <c r="D200" s="90"/>
      <c r="E200" s="90"/>
      <c r="F200" s="295"/>
      <c r="G200" s="295"/>
      <c r="H200" s="295"/>
      <c r="I200" s="295"/>
      <c r="J200" s="295"/>
      <c r="K200" s="295"/>
      <c r="L200" s="295"/>
    </row>
    <row r="201" spans="1:12" ht="12.75">
      <c r="A201" s="59"/>
      <c r="B201" s="90"/>
      <c r="C201" s="90"/>
      <c r="D201" s="90"/>
      <c r="E201" s="90"/>
      <c r="F201" s="295"/>
      <c r="G201" s="295"/>
      <c r="H201" s="295"/>
      <c r="I201" s="295"/>
      <c r="J201" s="295"/>
      <c r="K201" s="295"/>
      <c r="L201" s="295"/>
    </row>
    <row r="202" spans="1:12" ht="12.75">
      <c r="A202" s="59"/>
      <c r="B202" s="90"/>
      <c r="C202" s="90"/>
      <c r="D202" s="90"/>
      <c r="E202" s="90"/>
      <c r="F202" s="295"/>
      <c r="G202" s="295"/>
      <c r="H202" s="295"/>
      <c r="I202" s="295"/>
      <c r="J202" s="295"/>
      <c r="K202" s="295"/>
      <c r="L202" s="295"/>
    </row>
    <row r="203" spans="1:12" ht="12.75">
      <c r="A203" s="59"/>
      <c r="B203" s="90"/>
      <c r="C203" s="90"/>
      <c r="D203" s="90"/>
      <c r="E203" s="90"/>
      <c r="F203" s="295"/>
      <c r="G203" s="295"/>
      <c r="H203" s="295"/>
      <c r="I203" s="295"/>
      <c r="J203" s="295"/>
      <c r="K203" s="295"/>
      <c r="L203" s="295"/>
    </row>
    <row r="204" spans="1:12" ht="12.75">
      <c r="A204" s="59"/>
      <c r="B204" s="90"/>
      <c r="C204" s="90"/>
      <c r="D204" s="90"/>
      <c r="E204" s="90"/>
      <c r="F204" s="295"/>
      <c r="G204" s="295"/>
      <c r="H204" s="295"/>
      <c r="I204" s="295"/>
      <c r="J204" s="295"/>
      <c r="K204" s="295"/>
      <c r="L204" s="295"/>
    </row>
    <row r="205" spans="1:12" ht="12.75">
      <c r="A205" s="59"/>
      <c r="B205" s="90"/>
      <c r="C205" s="90"/>
      <c r="D205" s="90"/>
      <c r="E205" s="90"/>
      <c r="F205" s="295"/>
      <c r="G205" s="295"/>
      <c r="H205" s="295"/>
      <c r="I205" s="295"/>
      <c r="J205" s="295"/>
      <c r="K205" s="295"/>
      <c r="L205" s="295"/>
    </row>
    <row r="206" spans="1:12" ht="12.75">
      <c r="A206" s="59"/>
      <c r="B206" s="90"/>
      <c r="C206" s="90"/>
      <c r="D206" s="90"/>
      <c r="E206" s="90"/>
      <c r="F206" s="295"/>
      <c r="G206" s="295"/>
      <c r="H206" s="295"/>
      <c r="I206" s="295"/>
      <c r="J206" s="295"/>
      <c r="K206" s="295"/>
      <c r="L206" s="295"/>
    </row>
    <row r="207" spans="1:12" ht="12.75">
      <c r="A207" s="59"/>
      <c r="B207" s="90"/>
      <c r="C207" s="90"/>
      <c r="D207" s="90"/>
      <c r="E207" s="90"/>
      <c r="F207" s="295"/>
      <c r="G207" s="295"/>
      <c r="H207" s="295"/>
      <c r="I207" s="295"/>
      <c r="J207" s="295"/>
      <c r="K207" s="295"/>
      <c r="L207" s="295"/>
    </row>
    <row r="208" spans="1:12" ht="12.75">
      <c r="A208" s="59"/>
      <c r="B208" s="90"/>
      <c r="C208" s="90"/>
      <c r="D208" s="90"/>
      <c r="E208" s="90"/>
      <c r="F208" s="295"/>
      <c r="G208" s="295"/>
      <c r="H208" s="295"/>
      <c r="I208" s="295"/>
      <c r="J208" s="295"/>
      <c r="K208" s="295"/>
      <c r="L208" s="295"/>
    </row>
    <row r="209" spans="1:12" ht="12.75">
      <c r="A209" s="59"/>
      <c r="B209" s="90"/>
      <c r="C209" s="90"/>
      <c r="D209" s="90"/>
      <c r="E209" s="90"/>
      <c r="F209" s="295"/>
      <c r="G209" s="295"/>
      <c r="H209" s="295"/>
      <c r="I209" s="295"/>
      <c r="J209" s="295"/>
      <c r="K209" s="295"/>
      <c r="L209" s="295"/>
    </row>
    <row r="210" spans="1:12" ht="12.75">
      <c r="A210" s="59"/>
      <c r="B210" s="90"/>
      <c r="C210" s="90"/>
      <c r="D210" s="90"/>
      <c r="E210" s="90"/>
      <c r="F210" s="295"/>
      <c r="G210" s="295"/>
      <c r="H210" s="295"/>
      <c r="I210" s="295"/>
      <c r="J210" s="295"/>
      <c r="K210" s="295"/>
      <c r="L210" s="295"/>
    </row>
    <row r="211" spans="1:12" ht="12.75">
      <c r="A211" s="59"/>
      <c r="B211" s="90"/>
      <c r="C211" s="90"/>
      <c r="D211" s="90"/>
      <c r="E211" s="90"/>
      <c r="F211" s="295"/>
      <c r="G211" s="295"/>
      <c r="H211" s="295"/>
      <c r="I211" s="295"/>
      <c r="J211" s="295"/>
      <c r="K211" s="295"/>
      <c r="L211" s="295"/>
    </row>
    <row r="212" spans="1:12" ht="12.75">
      <c r="A212" s="59"/>
      <c r="B212" s="90"/>
      <c r="C212" s="90"/>
      <c r="D212" s="90"/>
      <c r="E212" s="90"/>
      <c r="F212" s="295"/>
      <c r="G212" s="295"/>
      <c r="H212" s="295"/>
      <c r="I212" s="295"/>
      <c r="J212" s="295"/>
      <c r="K212" s="295"/>
      <c r="L212" s="295"/>
    </row>
    <row r="213" spans="1:12" ht="12.75">
      <c r="A213" s="59"/>
      <c r="B213" s="90"/>
      <c r="C213" s="90"/>
      <c r="D213" s="90"/>
      <c r="E213" s="90"/>
      <c r="F213" s="295"/>
      <c r="G213" s="295"/>
      <c r="H213" s="295"/>
      <c r="I213" s="295"/>
      <c r="J213" s="295"/>
      <c r="K213" s="295"/>
      <c r="L213" s="295"/>
    </row>
    <row r="214" spans="1:12" ht="12.75">
      <c r="A214" s="59"/>
      <c r="B214" s="90"/>
      <c r="C214" s="90"/>
      <c r="D214" s="90"/>
      <c r="E214" s="90"/>
      <c r="F214" s="295"/>
      <c r="G214" s="295"/>
      <c r="H214" s="295"/>
      <c r="I214" s="295"/>
      <c r="J214" s="295"/>
      <c r="K214" s="295"/>
      <c r="L214" s="295"/>
    </row>
    <row r="215" spans="1:12" ht="12.75">
      <c r="A215" s="59"/>
      <c r="B215" s="90"/>
      <c r="C215" s="90"/>
      <c r="D215" s="90"/>
      <c r="E215" s="90"/>
      <c r="F215" s="295"/>
      <c r="G215" s="295"/>
      <c r="H215" s="295"/>
      <c r="I215" s="295"/>
      <c r="J215" s="295"/>
      <c r="K215" s="295"/>
      <c r="L215" s="295"/>
    </row>
    <row r="216" spans="1:12" ht="12.75">
      <c r="A216" s="59"/>
      <c r="B216" s="90"/>
      <c r="C216" s="90"/>
      <c r="D216" s="90"/>
      <c r="E216" s="90"/>
      <c r="F216" s="295"/>
      <c r="G216" s="295"/>
      <c r="H216" s="295"/>
      <c r="I216" s="295"/>
      <c r="J216" s="295"/>
      <c r="K216" s="295"/>
      <c r="L216" s="295"/>
    </row>
    <row r="217" spans="1:12" ht="12.75">
      <c r="A217" s="59"/>
      <c r="B217" s="90"/>
      <c r="C217" s="90"/>
      <c r="D217" s="90"/>
      <c r="E217" s="90"/>
      <c r="F217" s="295"/>
      <c r="G217" s="295"/>
      <c r="H217" s="295"/>
      <c r="I217" s="295"/>
      <c r="J217" s="295"/>
      <c r="K217" s="295"/>
      <c r="L217" s="295"/>
    </row>
    <row r="218" spans="1:12" ht="12.75">
      <c r="A218" s="59"/>
      <c r="B218" s="90"/>
      <c r="C218" s="90"/>
      <c r="D218" s="90"/>
      <c r="E218" s="90"/>
      <c r="F218" s="295"/>
      <c r="G218" s="295"/>
      <c r="H218" s="295"/>
      <c r="I218" s="295"/>
      <c r="J218" s="295"/>
      <c r="K218" s="295"/>
      <c r="L218" s="295"/>
    </row>
    <row r="219" spans="1:12" ht="12.75">
      <c r="A219" s="59"/>
      <c r="B219" s="90"/>
      <c r="C219" s="90"/>
      <c r="D219" s="90"/>
      <c r="E219" s="90"/>
      <c r="F219" s="295"/>
      <c r="G219" s="295"/>
      <c r="H219" s="295"/>
      <c r="I219" s="295"/>
      <c r="J219" s="295"/>
      <c r="K219" s="295"/>
      <c r="L219" s="295"/>
    </row>
    <row r="220" spans="1:12" ht="12.75">
      <c r="A220" s="59"/>
      <c r="B220" s="90"/>
      <c r="C220" s="90"/>
      <c r="D220" s="90"/>
      <c r="E220" s="90"/>
      <c r="F220" s="295"/>
      <c r="G220" s="295"/>
      <c r="H220" s="295"/>
      <c r="I220" s="295"/>
      <c r="J220" s="295"/>
      <c r="K220" s="295"/>
      <c r="L220" s="295"/>
    </row>
    <row r="221" spans="1:12" ht="12.75">
      <c r="A221" s="59"/>
      <c r="B221" s="90"/>
      <c r="C221" s="90"/>
      <c r="D221" s="90"/>
      <c r="E221" s="90"/>
      <c r="F221" s="295"/>
      <c r="G221" s="295"/>
      <c r="H221" s="295"/>
      <c r="I221" s="295"/>
      <c r="J221" s="295"/>
      <c r="K221" s="295"/>
      <c r="L221" s="295"/>
    </row>
    <row r="222" spans="1:12" ht="12.75">
      <c r="A222" s="59"/>
      <c r="B222" s="90"/>
      <c r="C222" s="90"/>
      <c r="D222" s="90"/>
      <c r="E222" s="90"/>
      <c r="F222" s="295"/>
      <c r="G222" s="295"/>
      <c r="H222" s="295"/>
      <c r="I222" s="295"/>
      <c r="J222" s="295"/>
      <c r="K222" s="295"/>
      <c r="L222" s="295"/>
    </row>
    <row r="223" spans="1:12" ht="12.75">
      <c r="A223" s="59"/>
      <c r="B223" s="90"/>
      <c r="C223" s="90"/>
      <c r="D223" s="90"/>
      <c r="E223" s="90"/>
      <c r="F223" s="295"/>
      <c r="G223" s="295"/>
      <c r="H223" s="295"/>
      <c r="I223" s="295"/>
      <c r="J223" s="295"/>
      <c r="K223" s="295"/>
      <c r="L223" s="295"/>
    </row>
    <row r="224" spans="1:12" ht="12.75">
      <c r="A224" s="59"/>
      <c r="B224" s="90"/>
      <c r="C224" s="90"/>
      <c r="D224" s="90"/>
      <c r="E224" s="90"/>
      <c r="F224" s="295"/>
      <c r="G224" s="295"/>
      <c r="H224" s="295"/>
      <c r="I224" s="295"/>
      <c r="J224" s="295"/>
      <c r="K224" s="295"/>
      <c r="L224" s="295"/>
    </row>
    <row r="225" spans="1:12" ht="12.75">
      <c r="A225" s="59"/>
      <c r="B225" s="90"/>
      <c r="C225" s="90"/>
      <c r="D225" s="90"/>
      <c r="E225" s="90"/>
      <c r="F225" s="295"/>
      <c r="G225" s="295"/>
      <c r="H225" s="295"/>
      <c r="I225" s="295"/>
      <c r="J225" s="295"/>
      <c r="K225" s="295"/>
      <c r="L225" s="295"/>
    </row>
    <row r="226" spans="1:12" ht="12.75">
      <c r="A226" s="59"/>
      <c r="B226" s="90"/>
      <c r="C226" s="90"/>
      <c r="D226" s="90"/>
      <c r="E226" s="90"/>
      <c r="F226" s="295"/>
      <c r="G226" s="295"/>
      <c r="H226" s="295"/>
      <c r="I226" s="295"/>
      <c r="J226" s="295"/>
      <c r="K226" s="295"/>
      <c r="L226" s="295"/>
    </row>
    <row r="227" spans="1:12" ht="12.75">
      <c r="A227" s="59"/>
      <c r="B227" s="90"/>
      <c r="C227" s="90"/>
      <c r="D227" s="90"/>
      <c r="E227" s="90"/>
      <c r="F227" s="295"/>
      <c r="G227" s="295"/>
      <c r="H227" s="295"/>
      <c r="I227" s="295"/>
      <c r="J227" s="295"/>
      <c r="K227" s="295"/>
      <c r="L227" s="295"/>
    </row>
    <row r="228" ht="12.75">
      <c r="A228" s="59"/>
    </row>
    <row r="229" ht="12.75">
      <c r="A229" s="59"/>
    </row>
  </sheetData>
  <sheetProtection selectLockedCells="1" selectUnlockedCells="1"/>
  <mergeCells count="60">
    <mergeCell ref="K6:K7"/>
    <mergeCell ref="L6:L7"/>
    <mergeCell ref="K156:K157"/>
    <mergeCell ref="L156:L157"/>
    <mergeCell ref="F4:L4"/>
    <mergeCell ref="F5:L5"/>
    <mergeCell ref="F154:L154"/>
    <mergeCell ref="F155:L155"/>
    <mergeCell ref="G6:G7"/>
    <mergeCell ref="H6:H7"/>
    <mergeCell ref="F6:F7"/>
    <mergeCell ref="B8:E8"/>
    <mergeCell ref="C9:E9"/>
    <mergeCell ref="D10:E10"/>
    <mergeCell ref="A2:F2"/>
    <mergeCell ref="A4:A7"/>
    <mergeCell ref="B4:C7"/>
    <mergeCell ref="D4:E7"/>
    <mergeCell ref="D15:E15"/>
    <mergeCell ref="D21:E21"/>
    <mergeCell ref="D26:E26"/>
    <mergeCell ref="D33:E33"/>
    <mergeCell ref="D38:E38"/>
    <mergeCell ref="D71:E71"/>
    <mergeCell ref="D60:E60"/>
    <mergeCell ref="D65:E65"/>
    <mergeCell ref="D44:E44"/>
    <mergeCell ref="D50:E50"/>
    <mergeCell ref="D54:E54"/>
    <mergeCell ref="D108:E108"/>
    <mergeCell ref="D78:E78"/>
    <mergeCell ref="D95:E95"/>
    <mergeCell ref="D99:E99"/>
    <mergeCell ref="D83:E83"/>
    <mergeCell ref="D89:E89"/>
    <mergeCell ref="C121:E121"/>
    <mergeCell ref="D122:E122"/>
    <mergeCell ref="D124:E124"/>
    <mergeCell ref="D128:E128"/>
    <mergeCell ref="D115:E115"/>
    <mergeCell ref="D102:E102"/>
    <mergeCell ref="A154:A157"/>
    <mergeCell ref="B154:B157"/>
    <mergeCell ref="F156:F157"/>
    <mergeCell ref="G156:G157"/>
    <mergeCell ref="C133:E133"/>
    <mergeCell ref="D134:E134"/>
    <mergeCell ref="D144:E144"/>
    <mergeCell ref="D136:E136"/>
    <mergeCell ref="D139:E139"/>
    <mergeCell ref="H156:H157"/>
    <mergeCell ref="I156:I157"/>
    <mergeCell ref="J156:J157"/>
    <mergeCell ref="D160:E160"/>
    <mergeCell ref="C154:E157"/>
    <mergeCell ref="I6:I7"/>
    <mergeCell ref="J6:J7"/>
    <mergeCell ref="C146:E146"/>
    <mergeCell ref="D147:E147"/>
    <mergeCell ref="D118:E118"/>
  </mergeCells>
  <printOptions horizontalCentered="1"/>
  <pageMargins left="0.5905511811023623" right="0.3937007874015748" top="0.5905511811023623" bottom="0.3937007874015748" header="0.5118110236220472" footer="0.5118110236220472"/>
  <pageSetup fitToHeight="3" fitToWidth="1" horizontalDpi="600" verticalDpi="600" orientation="portrait" paperSize="9" scale="61" r:id="rId3"/>
  <ignoredErrors>
    <ignoredError sqref="C10" twoDigitTextYear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10" zoomScaleNormal="110" zoomScalePageLayoutView="0" workbookViewId="0" topLeftCell="A22">
      <selection activeCell="N39" sqref="N39"/>
    </sheetView>
  </sheetViews>
  <sheetFormatPr defaultColWidth="11.57421875" defaultRowHeight="12.75"/>
  <cols>
    <col min="1" max="1" width="5.28125" style="0" customWidth="1"/>
    <col min="2" max="3" width="8.57421875" style="0" customWidth="1"/>
    <col min="4" max="4" width="7.00390625" style="0" customWidth="1"/>
    <col min="5" max="5" width="34.140625" style="0" customWidth="1"/>
    <col min="6" max="6" width="19.421875" style="335" bestFit="1" customWidth="1"/>
    <col min="7" max="10" width="11.57421875" style="0" customWidth="1"/>
    <col min="11" max="12" width="0" style="0" hidden="1" customWidth="1"/>
  </cols>
  <sheetData>
    <row r="1" spans="1:6" ht="20.25" customHeight="1">
      <c r="A1" s="99" t="s">
        <v>537</v>
      </c>
      <c r="B1" s="99"/>
      <c r="C1" s="99"/>
      <c r="D1" s="99"/>
      <c r="E1" s="99"/>
      <c r="F1" s="99"/>
    </row>
    <row r="2" spans="1:6" ht="13.5" thickBot="1">
      <c r="A2" s="103"/>
      <c r="B2" s="103"/>
      <c r="C2" s="103"/>
      <c r="D2" s="103"/>
      <c r="E2" s="103"/>
      <c r="F2" s="343"/>
    </row>
    <row r="3" spans="1:14" ht="12.75" customHeight="1" thickBot="1">
      <c r="A3" s="499"/>
      <c r="B3" s="502" t="s">
        <v>64</v>
      </c>
      <c r="C3" s="493" t="s">
        <v>65</v>
      </c>
      <c r="D3" s="494"/>
      <c r="E3" s="494"/>
      <c r="F3" s="448" t="s">
        <v>787</v>
      </c>
      <c r="G3" s="449"/>
      <c r="H3" s="449"/>
      <c r="I3" s="449"/>
      <c r="J3" s="449"/>
      <c r="K3" s="449"/>
      <c r="L3" s="449"/>
      <c r="M3" s="449"/>
      <c r="N3" s="450"/>
    </row>
    <row r="4" spans="1:14" ht="13.5" thickBot="1">
      <c r="A4" s="500"/>
      <c r="B4" s="503"/>
      <c r="C4" s="495"/>
      <c r="D4" s="496"/>
      <c r="E4" s="496"/>
      <c r="F4" s="445" t="s">
        <v>788</v>
      </c>
      <c r="G4" s="446"/>
      <c r="H4" s="446"/>
      <c r="I4" s="446"/>
      <c r="J4" s="446"/>
      <c r="K4" s="446"/>
      <c r="L4" s="446"/>
      <c r="M4" s="446"/>
      <c r="N4" s="447"/>
    </row>
    <row r="5" spans="1:14" ht="12.75" customHeight="1">
      <c r="A5" s="500"/>
      <c r="B5" s="503"/>
      <c r="C5" s="495"/>
      <c r="D5" s="496"/>
      <c r="E5" s="496"/>
      <c r="F5" s="465">
        <v>2015</v>
      </c>
      <c r="G5" s="465" t="s">
        <v>823</v>
      </c>
      <c r="H5" s="465" t="s">
        <v>827</v>
      </c>
      <c r="I5" s="465" t="s">
        <v>877</v>
      </c>
      <c r="J5" s="465" t="s">
        <v>894</v>
      </c>
      <c r="M5" s="465" t="s">
        <v>914</v>
      </c>
      <c r="N5" s="465" t="s">
        <v>916</v>
      </c>
    </row>
    <row r="6" spans="1:14" ht="38.25" customHeight="1" thickBot="1">
      <c r="A6" s="501"/>
      <c r="B6" s="504"/>
      <c r="C6" s="497"/>
      <c r="D6" s="498"/>
      <c r="E6" s="498"/>
      <c r="F6" s="442"/>
      <c r="G6" s="442"/>
      <c r="H6" s="442"/>
      <c r="I6" s="442"/>
      <c r="J6" s="442"/>
      <c r="M6" s="442"/>
      <c r="N6" s="442"/>
    </row>
    <row r="7" spans="1:14" ht="18.75" customHeight="1" thickBot="1">
      <c r="A7" s="144"/>
      <c r="B7" s="416" t="s">
        <v>538</v>
      </c>
      <c r="C7" s="416"/>
      <c r="D7" s="416"/>
      <c r="E7" s="416"/>
      <c r="F7" s="226">
        <f>F8+F13</f>
        <v>85600</v>
      </c>
      <c r="G7" s="226">
        <f>G8+G13</f>
        <v>4700</v>
      </c>
      <c r="H7" s="226">
        <f>H8+H13</f>
        <v>90300</v>
      </c>
      <c r="I7" s="226">
        <f>I8+I13</f>
        <v>-20000</v>
      </c>
      <c r="J7" s="226">
        <f>J8+J13</f>
        <v>70300</v>
      </c>
      <c r="M7" s="226">
        <f>M8+M13</f>
        <v>-3000</v>
      </c>
      <c r="N7" s="226">
        <f>N8+N13</f>
        <v>67300</v>
      </c>
    </row>
    <row r="8" spans="1:14" s="135" customFormat="1" ht="12.75">
      <c r="A8" s="145" t="s">
        <v>67</v>
      </c>
      <c r="B8" s="146" t="s">
        <v>68</v>
      </c>
      <c r="C8" s="421" t="s">
        <v>69</v>
      </c>
      <c r="D8" s="421"/>
      <c r="E8" s="421"/>
      <c r="F8" s="227">
        <f>SUM(F9)</f>
        <v>38500</v>
      </c>
      <c r="G8" s="227">
        <f>SUM(G9)</f>
        <v>700</v>
      </c>
      <c r="H8" s="227">
        <f>SUM(H9)</f>
        <v>39200</v>
      </c>
      <c r="I8" s="227">
        <f>SUM(I9)</f>
        <v>-20000</v>
      </c>
      <c r="J8" s="227">
        <f>SUM(J9)</f>
        <v>19200</v>
      </c>
      <c r="M8" s="227">
        <f>SUM(M9)</f>
        <v>0</v>
      </c>
      <c r="N8" s="227">
        <f>SUM(N9)</f>
        <v>19200</v>
      </c>
    </row>
    <row r="9" spans="1:14" ht="12.75">
      <c r="A9" s="145" t="s">
        <v>70</v>
      </c>
      <c r="B9" s="75"/>
      <c r="C9" s="67" t="s">
        <v>539</v>
      </c>
      <c r="D9" s="417" t="s">
        <v>540</v>
      </c>
      <c r="E9" s="417"/>
      <c r="F9" s="211">
        <f>SUM(F10:F12)</f>
        <v>38500</v>
      </c>
      <c r="G9" s="211">
        <f>SUM(G10:G12)</f>
        <v>700</v>
      </c>
      <c r="H9" s="211">
        <f>SUM(H10:H12)</f>
        <v>39200</v>
      </c>
      <c r="I9" s="211">
        <f>SUM(I10:I12)</f>
        <v>-20000</v>
      </c>
      <c r="J9" s="211">
        <f>SUM(J10:J12)</f>
        <v>19200</v>
      </c>
      <c r="M9" s="211">
        <f>SUM(M10:M12)</f>
        <v>0</v>
      </c>
      <c r="N9" s="211">
        <f>SUM(N10:N12)</f>
        <v>19200</v>
      </c>
    </row>
    <row r="10" spans="1:14" ht="12.75">
      <c r="A10" s="145" t="s">
        <v>73</v>
      </c>
      <c r="B10" s="66" t="s">
        <v>763</v>
      </c>
      <c r="C10" s="114"/>
      <c r="D10" s="94">
        <v>635006</v>
      </c>
      <c r="E10" s="72" t="s">
        <v>541</v>
      </c>
      <c r="F10" s="212">
        <v>500</v>
      </c>
      <c r="G10" s="212"/>
      <c r="H10" s="212">
        <f aca="true" t="shared" si="0" ref="H10:H20">F10+G10</f>
        <v>500</v>
      </c>
      <c r="I10" s="212"/>
      <c r="J10" s="212">
        <f aca="true" t="shared" si="1" ref="J10:J20">H10+I10</f>
        <v>500</v>
      </c>
      <c r="M10" s="212"/>
      <c r="N10" s="212">
        <f>J10+M10</f>
        <v>500</v>
      </c>
    </row>
    <row r="11" spans="1:14" ht="12.75">
      <c r="A11" s="145" t="s">
        <v>75</v>
      </c>
      <c r="B11" s="66" t="s">
        <v>763</v>
      </c>
      <c r="C11" s="114"/>
      <c r="D11" s="94">
        <v>635006</v>
      </c>
      <c r="E11" s="72" t="s">
        <v>777</v>
      </c>
      <c r="F11" s="212">
        <v>3000</v>
      </c>
      <c r="G11" s="212"/>
      <c r="H11" s="212">
        <f t="shared" si="0"/>
        <v>3000</v>
      </c>
      <c r="I11" s="212"/>
      <c r="J11" s="212">
        <f t="shared" si="1"/>
        <v>3000</v>
      </c>
      <c r="M11" s="212"/>
      <c r="N11" s="212">
        <f>J11+M11</f>
        <v>3000</v>
      </c>
    </row>
    <row r="12" spans="1:14" ht="12.75">
      <c r="A12" s="145" t="s">
        <v>77</v>
      </c>
      <c r="B12" s="66" t="s">
        <v>763</v>
      </c>
      <c r="C12" s="114"/>
      <c r="D12" s="94">
        <v>635006</v>
      </c>
      <c r="E12" s="147" t="s">
        <v>542</v>
      </c>
      <c r="F12" s="212">
        <v>35000</v>
      </c>
      <c r="G12" s="212">
        <v>700</v>
      </c>
      <c r="H12" s="212">
        <f t="shared" si="0"/>
        <v>35700</v>
      </c>
      <c r="I12" s="212">
        <v>-20000</v>
      </c>
      <c r="J12" s="212">
        <f t="shared" si="1"/>
        <v>15700</v>
      </c>
      <c r="M12" s="212"/>
      <c r="N12" s="212">
        <f>J12+M12</f>
        <v>15700</v>
      </c>
    </row>
    <row r="13" spans="1:14" ht="12.75" customHeight="1">
      <c r="A13" s="145" t="s">
        <v>79</v>
      </c>
      <c r="B13" s="93" t="s">
        <v>543</v>
      </c>
      <c r="C13" s="422" t="s">
        <v>544</v>
      </c>
      <c r="D13" s="422"/>
      <c r="E13" s="422"/>
      <c r="F13" s="228">
        <f>F14+F18</f>
        <v>47100</v>
      </c>
      <c r="G13" s="228">
        <f aca="true" t="shared" si="2" ref="G13:N13">G14+G18</f>
        <v>4000</v>
      </c>
      <c r="H13" s="228">
        <f t="shared" si="2"/>
        <v>51100</v>
      </c>
      <c r="I13" s="228">
        <f t="shared" si="2"/>
        <v>0</v>
      </c>
      <c r="J13" s="228">
        <f t="shared" si="2"/>
        <v>51100</v>
      </c>
      <c r="K13" s="228">
        <f t="shared" si="2"/>
        <v>0</v>
      </c>
      <c r="L13" s="228">
        <f t="shared" si="2"/>
        <v>0</v>
      </c>
      <c r="M13" s="228">
        <f t="shared" si="2"/>
        <v>-3000</v>
      </c>
      <c r="N13" s="228">
        <f t="shared" si="2"/>
        <v>48100</v>
      </c>
    </row>
    <row r="14" spans="1:14" ht="12.75">
      <c r="A14" s="145" t="s">
        <v>81</v>
      </c>
      <c r="B14" s="75"/>
      <c r="C14" s="67" t="s">
        <v>545</v>
      </c>
      <c r="D14" s="68" t="s">
        <v>546</v>
      </c>
      <c r="E14" s="68"/>
      <c r="F14" s="211">
        <f>SUM(F15:F17)</f>
        <v>45000</v>
      </c>
      <c r="G14" s="211">
        <f aca="true" t="shared" si="3" ref="G14:N14">SUM(G15:G17)</f>
        <v>4000</v>
      </c>
      <c r="H14" s="211">
        <f t="shared" si="3"/>
        <v>49000</v>
      </c>
      <c r="I14" s="211">
        <f t="shared" si="3"/>
        <v>0</v>
      </c>
      <c r="J14" s="211">
        <f t="shared" si="3"/>
        <v>49000</v>
      </c>
      <c r="K14" s="211">
        <f t="shared" si="3"/>
        <v>0</v>
      </c>
      <c r="L14" s="211">
        <f t="shared" si="3"/>
        <v>0</v>
      </c>
      <c r="M14" s="211">
        <f t="shared" si="3"/>
        <v>-3000</v>
      </c>
      <c r="N14" s="211">
        <f t="shared" si="3"/>
        <v>46000</v>
      </c>
    </row>
    <row r="15" spans="1:14" ht="12.75">
      <c r="A15" s="145" t="s">
        <v>83</v>
      </c>
      <c r="B15" s="75" t="s">
        <v>763</v>
      </c>
      <c r="C15" s="76"/>
      <c r="D15" s="100">
        <v>632001</v>
      </c>
      <c r="E15" s="78" t="s">
        <v>547</v>
      </c>
      <c r="F15" s="212">
        <v>40000</v>
      </c>
      <c r="G15" s="212"/>
      <c r="H15" s="212">
        <f t="shared" si="0"/>
        <v>40000</v>
      </c>
      <c r="I15" s="212"/>
      <c r="J15" s="212">
        <f t="shared" si="1"/>
        <v>40000</v>
      </c>
      <c r="M15" s="212">
        <v>-3000</v>
      </c>
      <c r="N15" s="212">
        <f>J15+M15</f>
        <v>37000</v>
      </c>
    </row>
    <row r="16" spans="1:14" ht="12.75">
      <c r="A16" s="145" t="s">
        <v>85</v>
      </c>
      <c r="B16" s="75" t="s">
        <v>763</v>
      </c>
      <c r="C16" s="76"/>
      <c r="D16" s="100">
        <v>635004</v>
      </c>
      <c r="E16" s="78" t="s">
        <v>548</v>
      </c>
      <c r="F16" s="212">
        <v>5000</v>
      </c>
      <c r="G16" s="212"/>
      <c r="H16" s="212">
        <f>F16+G16</f>
        <v>5000</v>
      </c>
      <c r="I16" s="212"/>
      <c r="J16" s="212">
        <f t="shared" si="1"/>
        <v>5000</v>
      </c>
      <c r="M16" s="212"/>
      <c r="N16" s="212">
        <f>J16+M16</f>
        <v>5000</v>
      </c>
    </row>
    <row r="17" spans="1:14" ht="12.75">
      <c r="A17" s="145" t="s">
        <v>87</v>
      </c>
      <c r="B17" s="75"/>
      <c r="C17" s="76"/>
      <c r="D17" s="100">
        <v>637004</v>
      </c>
      <c r="E17" s="78" t="s">
        <v>856</v>
      </c>
      <c r="F17" s="212"/>
      <c r="G17" s="212">
        <v>4000</v>
      </c>
      <c r="H17" s="212">
        <f>F17+G17</f>
        <v>4000</v>
      </c>
      <c r="I17" s="212"/>
      <c r="J17" s="212">
        <f t="shared" si="1"/>
        <v>4000</v>
      </c>
      <c r="M17" s="212"/>
      <c r="N17" s="212">
        <f>J17+M17</f>
        <v>4000</v>
      </c>
    </row>
    <row r="18" spans="1:14" ht="12.75">
      <c r="A18" s="145" t="s">
        <v>148</v>
      </c>
      <c r="B18" s="75"/>
      <c r="C18" s="67" t="s">
        <v>545</v>
      </c>
      <c r="D18" s="67"/>
      <c r="E18" s="68" t="s">
        <v>549</v>
      </c>
      <c r="F18" s="211">
        <f>SUM(F19:F20)</f>
        <v>2100</v>
      </c>
      <c r="G18" s="211">
        <f aca="true" t="shared" si="4" ref="G18:N18">SUM(G19:G20)</f>
        <v>0</v>
      </c>
      <c r="H18" s="211">
        <f t="shared" si="4"/>
        <v>2100</v>
      </c>
      <c r="I18" s="211">
        <f t="shared" si="4"/>
        <v>0</v>
      </c>
      <c r="J18" s="211">
        <f t="shared" si="4"/>
        <v>2100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2100</v>
      </c>
    </row>
    <row r="19" spans="1:14" ht="12.75">
      <c r="A19" s="145" t="s">
        <v>181</v>
      </c>
      <c r="B19" s="66" t="s">
        <v>763</v>
      </c>
      <c r="C19" s="70"/>
      <c r="D19" s="94">
        <v>637004</v>
      </c>
      <c r="E19" s="72" t="s">
        <v>550</v>
      </c>
      <c r="F19" s="212">
        <v>2000</v>
      </c>
      <c r="G19" s="212"/>
      <c r="H19" s="212">
        <f t="shared" si="0"/>
        <v>2000</v>
      </c>
      <c r="I19" s="212"/>
      <c r="J19" s="212">
        <f t="shared" si="1"/>
        <v>2000</v>
      </c>
      <c r="M19" s="212"/>
      <c r="N19" s="212">
        <f>J19+M19</f>
        <v>2000</v>
      </c>
    </row>
    <row r="20" spans="1:14" ht="12.75">
      <c r="A20" s="145" t="s">
        <v>150</v>
      </c>
      <c r="B20" s="66" t="s">
        <v>763</v>
      </c>
      <c r="C20" s="70"/>
      <c r="D20" s="94">
        <v>635004</v>
      </c>
      <c r="E20" s="72" t="s">
        <v>551</v>
      </c>
      <c r="F20" s="212">
        <v>100</v>
      </c>
      <c r="G20" s="212"/>
      <c r="H20" s="212">
        <f t="shared" si="0"/>
        <v>100</v>
      </c>
      <c r="I20" s="212"/>
      <c r="J20" s="212">
        <f t="shared" si="1"/>
        <v>100</v>
      </c>
      <c r="M20" s="212"/>
      <c r="N20" s="212">
        <f>J20+M20</f>
        <v>100</v>
      </c>
    </row>
    <row r="21" spans="1:6" s="79" customFormat="1" ht="12.75">
      <c r="A21" s="148"/>
      <c r="B21"/>
      <c r="C21"/>
      <c r="D21"/>
      <c r="E21" s="69"/>
      <c r="F21" s="335"/>
    </row>
    <row r="22" spans="2:6" ht="13.5" customHeight="1">
      <c r="B22" s="99"/>
      <c r="C22" s="99"/>
      <c r="D22" s="99"/>
      <c r="E22" s="99"/>
      <c r="F22" s="344"/>
    </row>
    <row r="23" spans="1:6" ht="17.25" customHeight="1" thickBot="1">
      <c r="A23" s="99" t="s">
        <v>537</v>
      </c>
      <c r="B23" s="59"/>
      <c r="C23" s="59"/>
      <c r="D23" s="59"/>
      <c r="E23" s="59"/>
      <c r="F23" s="295"/>
    </row>
    <row r="24" spans="1:14" ht="12.75" customHeight="1" thickBot="1">
      <c r="A24" s="499"/>
      <c r="B24" s="502" t="s">
        <v>64</v>
      </c>
      <c r="C24" s="493" t="s">
        <v>65</v>
      </c>
      <c r="D24" s="494"/>
      <c r="E24" s="494"/>
      <c r="F24" s="466" t="s">
        <v>786</v>
      </c>
      <c r="G24" s="467"/>
      <c r="H24" s="467"/>
      <c r="I24" s="467"/>
      <c r="J24" s="467"/>
      <c r="K24" s="467"/>
      <c r="L24" s="467"/>
      <c r="M24" s="467"/>
      <c r="N24" s="468"/>
    </row>
    <row r="25" spans="1:14" ht="12.75" customHeight="1" thickBot="1">
      <c r="A25" s="500"/>
      <c r="B25" s="503"/>
      <c r="C25" s="495"/>
      <c r="D25" s="496"/>
      <c r="E25" s="496"/>
      <c r="F25" s="470" t="s">
        <v>286</v>
      </c>
      <c r="G25" s="471"/>
      <c r="H25" s="471"/>
      <c r="I25" s="471"/>
      <c r="J25" s="471"/>
      <c r="K25" s="471"/>
      <c r="L25" s="471"/>
      <c r="M25" s="471"/>
      <c r="N25" s="472"/>
    </row>
    <row r="26" spans="1:14" ht="40.5" customHeight="1">
      <c r="A26" s="500"/>
      <c r="B26" s="503"/>
      <c r="C26" s="495"/>
      <c r="D26" s="496"/>
      <c r="E26" s="496"/>
      <c r="F26" s="508">
        <v>2015</v>
      </c>
      <c r="G26" s="483" t="s">
        <v>823</v>
      </c>
      <c r="H26" s="483" t="s">
        <v>829</v>
      </c>
      <c r="I26" s="483" t="s">
        <v>874</v>
      </c>
      <c r="J26" s="483" t="s">
        <v>875</v>
      </c>
      <c r="M26" s="483" t="s">
        <v>918</v>
      </c>
      <c r="N26" s="483" t="s">
        <v>920</v>
      </c>
    </row>
    <row r="27" spans="1:14" ht="13.5" thickBot="1">
      <c r="A27" s="501"/>
      <c r="B27" s="504"/>
      <c r="C27" s="497"/>
      <c r="D27" s="498"/>
      <c r="E27" s="498"/>
      <c r="F27" s="469"/>
      <c r="G27" s="484"/>
      <c r="H27" s="484"/>
      <c r="I27" s="484"/>
      <c r="J27" s="484"/>
      <c r="M27" s="484"/>
      <c r="N27" s="484"/>
    </row>
    <row r="28" spans="1:14" ht="13.5" thickBot="1">
      <c r="A28" s="144"/>
      <c r="B28" s="418" t="s">
        <v>538</v>
      </c>
      <c r="C28" s="418"/>
      <c r="D28" s="418"/>
      <c r="E28" s="418"/>
      <c r="F28" s="229">
        <f>F35+F29</f>
        <v>4900</v>
      </c>
      <c r="G28" s="229">
        <f>G35+G29</f>
        <v>56275.56</v>
      </c>
      <c r="H28" s="229">
        <f>H35+H29</f>
        <v>61175.56</v>
      </c>
      <c r="I28" s="229">
        <f>I35+I29</f>
        <v>689117</v>
      </c>
      <c r="J28" s="229">
        <f>J35+J29</f>
        <v>750292.56</v>
      </c>
      <c r="K28" s="135"/>
      <c r="L28" s="135"/>
      <c r="M28" s="229">
        <f>M35+M29</f>
        <v>-13701.410000000003</v>
      </c>
      <c r="N28" s="229">
        <f>N35+N29</f>
        <v>736591.1500000001</v>
      </c>
    </row>
    <row r="29" spans="1:14" ht="12.75">
      <c r="A29" s="145" t="s">
        <v>67</v>
      </c>
      <c r="B29" s="146" t="s">
        <v>68</v>
      </c>
      <c r="C29" s="419" t="s">
        <v>69</v>
      </c>
      <c r="D29" s="419"/>
      <c r="E29" s="419"/>
      <c r="F29" s="227">
        <f aca="true" t="shared" si="5" ref="F29:N29">SUM(F30)</f>
        <v>1000</v>
      </c>
      <c r="G29" s="227">
        <f t="shared" si="5"/>
        <v>56275.56</v>
      </c>
      <c r="H29" s="227">
        <f t="shared" si="5"/>
        <v>57275.56</v>
      </c>
      <c r="I29" s="227">
        <f t="shared" si="5"/>
        <v>0</v>
      </c>
      <c r="J29" s="227">
        <f t="shared" si="5"/>
        <v>57275.56</v>
      </c>
      <c r="K29" s="227">
        <f t="shared" si="5"/>
        <v>0</v>
      </c>
      <c r="L29" s="227">
        <f t="shared" si="5"/>
        <v>0</v>
      </c>
      <c r="M29" s="227">
        <f t="shared" si="5"/>
        <v>0</v>
      </c>
      <c r="N29" s="227">
        <f t="shared" si="5"/>
        <v>57275.56</v>
      </c>
    </row>
    <row r="30" spans="1:14" ht="12.75">
      <c r="A30" s="145" t="s">
        <v>70</v>
      </c>
      <c r="B30" s="75" t="s">
        <v>769</v>
      </c>
      <c r="C30" s="67" t="s">
        <v>539</v>
      </c>
      <c r="D30" s="68" t="s">
        <v>540</v>
      </c>
      <c r="E30" s="68"/>
      <c r="F30" s="211">
        <f aca="true" t="shared" si="6" ref="F30:N30">SUM(F31:F34)</f>
        <v>1000</v>
      </c>
      <c r="G30" s="211">
        <f t="shared" si="6"/>
        <v>56275.56</v>
      </c>
      <c r="H30" s="211">
        <f t="shared" si="6"/>
        <v>57275.56</v>
      </c>
      <c r="I30" s="211">
        <f t="shared" si="6"/>
        <v>0</v>
      </c>
      <c r="J30" s="211">
        <f t="shared" si="6"/>
        <v>57275.56</v>
      </c>
      <c r="K30" s="211">
        <f t="shared" si="6"/>
        <v>0</v>
      </c>
      <c r="L30" s="211">
        <f t="shared" si="6"/>
        <v>0</v>
      </c>
      <c r="M30" s="211">
        <f t="shared" si="6"/>
        <v>0</v>
      </c>
      <c r="N30" s="211">
        <f t="shared" si="6"/>
        <v>57275.56</v>
      </c>
    </row>
    <row r="31" spans="1:14" ht="12.75">
      <c r="A31" s="145" t="s">
        <v>73</v>
      </c>
      <c r="B31" s="75" t="s">
        <v>763</v>
      </c>
      <c r="C31" s="114"/>
      <c r="D31" s="76" t="s">
        <v>552</v>
      </c>
      <c r="E31" s="78" t="s">
        <v>553</v>
      </c>
      <c r="F31" s="214"/>
      <c r="G31" s="214">
        <v>56275.56</v>
      </c>
      <c r="H31" s="214">
        <f aca="true" t="shared" si="7" ref="H31:H45">F31+G31</f>
        <v>56275.56</v>
      </c>
      <c r="I31" s="214"/>
      <c r="J31" s="214">
        <f aca="true" t="shared" si="8" ref="J31:J45">H31+I31</f>
        <v>56275.56</v>
      </c>
      <c r="K31" s="135"/>
      <c r="L31" s="135"/>
      <c r="M31" s="214"/>
      <c r="N31" s="214">
        <f>J31+M31</f>
        <v>56275.56</v>
      </c>
    </row>
    <row r="32" spans="1:14" ht="12.75">
      <c r="A32" s="145" t="s">
        <v>75</v>
      </c>
      <c r="B32" s="75"/>
      <c r="C32" s="114"/>
      <c r="D32" s="76" t="s">
        <v>552</v>
      </c>
      <c r="E32" s="78" t="s">
        <v>851</v>
      </c>
      <c r="F32" s="214"/>
      <c r="G32" s="214"/>
      <c r="H32" s="214"/>
      <c r="I32" s="214"/>
      <c r="J32" s="214">
        <f t="shared" si="8"/>
        <v>0</v>
      </c>
      <c r="K32" s="135"/>
      <c r="L32" s="135"/>
      <c r="M32" s="214"/>
      <c r="N32" s="214">
        <f>J32+M32</f>
        <v>0</v>
      </c>
    </row>
    <row r="33" spans="1:14" ht="12.75">
      <c r="A33" s="145" t="s">
        <v>77</v>
      </c>
      <c r="B33" s="66" t="s">
        <v>763</v>
      </c>
      <c r="C33" s="114"/>
      <c r="D33" s="70" t="s">
        <v>552</v>
      </c>
      <c r="E33" s="72" t="s">
        <v>554</v>
      </c>
      <c r="F33" s="214"/>
      <c r="G33" s="214"/>
      <c r="H33" s="214">
        <f t="shared" si="7"/>
        <v>0</v>
      </c>
      <c r="I33" s="214"/>
      <c r="J33" s="214">
        <f t="shared" si="8"/>
        <v>0</v>
      </c>
      <c r="K33" s="135"/>
      <c r="L33" s="135"/>
      <c r="M33" s="214"/>
      <c r="N33" s="214">
        <f>J33+M33</f>
        <v>0</v>
      </c>
    </row>
    <row r="34" spans="1:14" ht="12.75">
      <c r="A34" s="145" t="s">
        <v>79</v>
      </c>
      <c r="B34" s="75" t="s">
        <v>763</v>
      </c>
      <c r="C34" s="114"/>
      <c r="D34" s="76" t="s">
        <v>552</v>
      </c>
      <c r="E34" s="78" t="s">
        <v>555</v>
      </c>
      <c r="F34" s="214">
        <v>1000</v>
      </c>
      <c r="G34" s="214"/>
      <c r="H34" s="214">
        <f t="shared" si="7"/>
        <v>1000</v>
      </c>
      <c r="I34" s="214"/>
      <c r="J34" s="214">
        <f t="shared" si="8"/>
        <v>1000</v>
      </c>
      <c r="K34" s="135"/>
      <c r="L34" s="135"/>
      <c r="M34" s="214"/>
      <c r="N34" s="214">
        <f>J34+M34</f>
        <v>1000</v>
      </c>
    </row>
    <row r="35" spans="1:14" ht="12.75">
      <c r="A35" s="145" t="s">
        <v>81</v>
      </c>
      <c r="B35" s="146" t="s">
        <v>543</v>
      </c>
      <c r="C35" s="419" t="s">
        <v>544</v>
      </c>
      <c r="D35" s="419"/>
      <c r="E35" s="419"/>
      <c r="F35" s="227">
        <f>F36+F40+F42+F44</f>
        <v>3900</v>
      </c>
      <c r="G35" s="227">
        <f>G36+G40+G42+G44</f>
        <v>0</v>
      </c>
      <c r="H35" s="227">
        <f>H36+H40+H42+H44</f>
        <v>3900</v>
      </c>
      <c r="I35" s="227">
        <f>I36+I40+I42+I44</f>
        <v>689117</v>
      </c>
      <c r="J35" s="227">
        <f>J36+J40+J42+J44</f>
        <v>693017</v>
      </c>
      <c r="K35" s="135"/>
      <c r="L35" s="135"/>
      <c r="M35" s="227">
        <f>M36+M40+M42+M44</f>
        <v>-13701.410000000003</v>
      </c>
      <c r="N35" s="227">
        <f>N36+N40+N42+N44</f>
        <v>679315.5900000001</v>
      </c>
    </row>
    <row r="36" spans="1:14" ht="12.75">
      <c r="A36" s="145" t="s">
        <v>83</v>
      </c>
      <c r="B36" s="75"/>
      <c r="C36" s="67" t="s">
        <v>545</v>
      </c>
      <c r="D36" s="68" t="s">
        <v>546</v>
      </c>
      <c r="E36" s="68"/>
      <c r="F36" s="211">
        <f>SUM(F37:F39)</f>
        <v>0</v>
      </c>
      <c r="G36" s="211">
        <f>SUM(G37:G39)</f>
        <v>0</v>
      </c>
      <c r="H36" s="211">
        <f>SUM(H37:H39)</f>
        <v>0</v>
      </c>
      <c r="I36" s="211">
        <f>SUM(I37:I39)</f>
        <v>689117</v>
      </c>
      <c r="J36" s="211">
        <f>SUM(J37:J39)</f>
        <v>689117</v>
      </c>
      <c r="K36" s="149"/>
      <c r="L36" s="149"/>
      <c r="M36" s="211">
        <f>SUM(M37:M39)</f>
        <v>-13701.410000000003</v>
      </c>
      <c r="N36" s="211">
        <f>SUM(N37:N39)</f>
        <v>675415.5900000001</v>
      </c>
    </row>
    <row r="37" spans="1:14" ht="12.75">
      <c r="A37" s="145" t="s">
        <v>85</v>
      </c>
      <c r="B37" s="75" t="s">
        <v>805</v>
      </c>
      <c r="C37" s="76"/>
      <c r="D37" s="76" t="s">
        <v>556</v>
      </c>
      <c r="E37" s="78" t="s">
        <v>557</v>
      </c>
      <c r="F37" s="214"/>
      <c r="G37" s="214"/>
      <c r="H37" s="214">
        <f t="shared" si="7"/>
        <v>0</v>
      </c>
      <c r="I37" s="214">
        <v>33978</v>
      </c>
      <c r="J37" s="214">
        <f t="shared" si="8"/>
        <v>33978</v>
      </c>
      <c r="K37" s="149"/>
      <c r="L37" s="149"/>
      <c r="M37" s="214">
        <v>-4471.85</v>
      </c>
      <c r="N37" s="214">
        <f>J37+M37</f>
        <v>29506.15</v>
      </c>
    </row>
    <row r="38" spans="1:14" ht="12.75">
      <c r="A38" s="145" t="s">
        <v>87</v>
      </c>
      <c r="B38" s="75" t="s">
        <v>805</v>
      </c>
      <c r="C38" s="76"/>
      <c r="D38" s="76" t="s">
        <v>556</v>
      </c>
      <c r="E38" s="78" t="s">
        <v>557</v>
      </c>
      <c r="F38" s="214"/>
      <c r="G38" s="214"/>
      <c r="H38" s="214"/>
      <c r="I38" s="214">
        <v>645587</v>
      </c>
      <c r="J38" s="214">
        <f t="shared" si="8"/>
        <v>645587</v>
      </c>
      <c r="K38" s="149"/>
      <c r="L38" s="149"/>
      <c r="M38" s="214">
        <v>-84970.18</v>
      </c>
      <c r="N38" s="214">
        <f>J38+M38</f>
        <v>560616.8200000001</v>
      </c>
    </row>
    <row r="39" spans="1:14" ht="12.75">
      <c r="A39" s="145" t="s">
        <v>148</v>
      </c>
      <c r="B39" s="75" t="s">
        <v>805</v>
      </c>
      <c r="C39" s="76"/>
      <c r="D39" s="76" t="s">
        <v>556</v>
      </c>
      <c r="E39" s="78" t="s">
        <v>558</v>
      </c>
      <c r="F39" s="214"/>
      <c r="G39" s="214"/>
      <c r="H39" s="214">
        <f t="shared" si="7"/>
        <v>0</v>
      </c>
      <c r="I39" s="214">
        <v>9552</v>
      </c>
      <c r="J39" s="214">
        <v>9552</v>
      </c>
      <c r="K39" s="149"/>
      <c r="L39" s="149"/>
      <c r="M39" s="214">
        <v>75740.62</v>
      </c>
      <c r="N39" s="214">
        <f>J39+M39</f>
        <v>85292.62</v>
      </c>
    </row>
    <row r="40" spans="1:14" ht="12.75">
      <c r="A40" s="145" t="s">
        <v>181</v>
      </c>
      <c r="B40" s="75"/>
      <c r="C40" s="67" t="s">
        <v>545</v>
      </c>
      <c r="D40" s="67"/>
      <c r="E40" s="68" t="s">
        <v>549</v>
      </c>
      <c r="F40" s="211">
        <f>SUM(F41:F41)</f>
        <v>0</v>
      </c>
      <c r="G40" s="211">
        <f>SUM(G41:G41)</f>
        <v>0</v>
      </c>
      <c r="H40" s="211">
        <f>SUM(H41:H41)</f>
        <v>0</v>
      </c>
      <c r="I40" s="211">
        <f>SUM(I41:I41)</f>
        <v>0</v>
      </c>
      <c r="J40" s="211">
        <f>SUM(J41:J41)</f>
        <v>0</v>
      </c>
      <c r="M40" s="211">
        <f>SUM(M41:M41)</f>
        <v>0</v>
      </c>
      <c r="N40" s="211">
        <f>SUM(N41:N41)</f>
        <v>0</v>
      </c>
    </row>
    <row r="41" spans="1:14" ht="12.75">
      <c r="A41" s="145" t="s">
        <v>150</v>
      </c>
      <c r="B41" s="66" t="s">
        <v>763</v>
      </c>
      <c r="C41" s="70"/>
      <c r="D41" s="70" t="s">
        <v>559</v>
      </c>
      <c r="E41" s="72" t="s">
        <v>560</v>
      </c>
      <c r="F41" s="214"/>
      <c r="G41" s="214"/>
      <c r="H41" s="214">
        <f t="shared" si="7"/>
        <v>0</v>
      </c>
      <c r="I41" s="214"/>
      <c r="J41" s="214">
        <f t="shared" si="8"/>
        <v>0</v>
      </c>
      <c r="M41" s="214"/>
      <c r="N41" s="214">
        <f>J41+M41</f>
        <v>0</v>
      </c>
    </row>
    <row r="42" spans="1:14" ht="12.75">
      <c r="A42" s="145" t="s">
        <v>152</v>
      </c>
      <c r="B42" s="66"/>
      <c r="C42" s="67" t="s">
        <v>496</v>
      </c>
      <c r="D42" s="68" t="s">
        <v>561</v>
      </c>
      <c r="E42" s="68"/>
      <c r="F42" s="211">
        <f>SUM(F43)</f>
        <v>3900</v>
      </c>
      <c r="G42" s="211">
        <f>SUM(G43)</f>
        <v>0</v>
      </c>
      <c r="H42" s="211">
        <f>SUM(H43)</f>
        <v>3900</v>
      </c>
      <c r="I42" s="211">
        <f>SUM(I43)</f>
        <v>0</v>
      </c>
      <c r="J42" s="211">
        <f>SUM(J43)</f>
        <v>3900</v>
      </c>
      <c r="M42" s="211">
        <f>SUM(M43)</f>
        <v>0</v>
      </c>
      <c r="N42" s="211">
        <f>SUM(N43)</f>
        <v>3900</v>
      </c>
    </row>
    <row r="43" spans="1:14" ht="12.75">
      <c r="A43" s="145" t="s">
        <v>89</v>
      </c>
      <c r="B43" s="66" t="s">
        <v>763</v>
      </c>
      <c r="C43" s="70"/>
      <c r="D43" s="70" t="s">
        <v>562</v>
      </c>
      <c r="E43" s="72" t="s">
        <v>563</v>
      </c>
      <c r="F43" s="212">
        <v>3900</v>
      </c>
      <c r="G43" s="212"/>
      <c r="H43" s="212">
        <f t="shared" si="7"/>
        <v>3900</v>
      </c>
      <c r="I43" s="212"/>
      <c r="J43" s="212">
        <f t="shared" si="8"/>
        <v>3900</v>
      </c>
      <c r="K43" s="394"/>
      <c r="L43" s="394"/>
      <c r="M43" s="212"/>
      <c r="N43" s="212">
        <f>J43+M43</f>
        <v>3900</v>
      </c>
    </row>
    <row r="44" spans="1:14" ht="12.75">
      <c r="A44" s="145" t="s">
        <v>92</v>
      </c>
      <c r="B44" s="75"/>
      <c r="C44" s="67" t="s">
        <v>564</v>
      </c>
      <c r="D44" s="395" t="s">
        <v>565</v>
      </c>
      <c r="E44" s="396"/>
      <c r="F44" s="211">
        <f>SUM(F45:F45)</f>
        <v>0</v>
      </c>
      <c r="G44" s="211">
        <f>SUM(G45:G45)</f>
        <v>0</v>
      </c>
      <c r="H44" s="211">
        <f>SUM(H45:H45)</f>
        <v>0</v>
      </c>
      <c r="I44" s="211">
        <f>SUM(I45:I45)</f>
        <v>0</v>
      </c>
      <c r="J44" s="211">
        <f>SUM(J45:J45)</f>
        <v>0</v>
      </c>
      <c r="K44" s="394"/>
      <c r="L44" s="394"/>
      <c r="M44" s="211">
        <f>SUM(M45:M45)</f>
        <v>0</v>
      </c>
      <c r="N44" s="211">
        <f>SUM(N45:N45)</f>
        <v>0</v>
      </c>
    </row>
    <row r="45" spans="1:14" ht="12.75">
      <c r="A45" s="145" t="s">
        <v>94</v>
      </c>
      <c r="B45" s="75" t="s">
        <v>763</v>
      </c>
      <c r="C45" s="76"/>
      <c r="D45" s="76" t="s">
        <v>566</v>
      </c>
      <c r="E45" s="78" t="s">
        <v>567</v>
      </c>
      <c r="F45" s="214"/>
      <c r="G45" s="214"/>
      <c r="H45" s="214">
        <f t="shared" si="7"/>
        <v>0</v>
      </c>
      <c r="I45" s="214"/>
      <c r="J45" s="214">
        <f t="shared" si="8"/>
        <v>0</v>
      </c>
      <c r="K45" s="135"/>
      <c r="L45" s="135"/>
      <c r="M45" s="214"/>
      <c r="N45" s="214">
        <f>L45+M45</f>
        <v>0</v>
      </c>
    </row>
    <row r="47" spans="7:14" ht="12.75">
      <c r="G47" s="420"/>
      <c r="H47" s="420"/>
      <c r="I47" s="420"/>
      <c r="J47" s="420"/>
      <c r="K47" s="79"/>
      <c r="L47" s="79"/>
      <c r="M47" s="420"/>
      <c r="N47" s="420"/>
    </row>
  </sheetData>
  <sheetProtection selectLockedCells="1" selectUnlockedCells="1"/>
  <mergeCells count="24">
    <mergeCell ref="M5:M6"/>
    <mergeCell ref="N5:N6"/>
    <mergeCell ref="M26:M27"/>
    <mergeCell ref="N26:N27"/>
    <mergeCell ref="F3:N3"/>
    <mergeCell ref="F4:N4"/>
    <mergeCell ref="F24:N24"/>
    <mergeCell ref="F25:N25"/>
    <mergeCell ref="H26:H27"/>
    <mergeCell ref="I5:I6"/>
    <mergeCell ref="A3:A6"/>
    <mergeCell ref="C3:E6"/>
    <mergeCell ref="B3:B6"/>
    <mergeCell ref="F5:F6"/>
    <mergeCell ref="A24:A27"/>
    <mergeCell ref="G5:G6"/>
    <mergeCell ref="F26:F27"/>
    <mergeCell ref="G26:G27"/>
    <mergeCell ref="J5:J6"/>
    <mergeCell ref="C24:E27"/>
    <mergeCell ref="B24:B27"/>
    <mergeCell ref="H5:H6"/>
    <mergeCell ref="I26:I27"/>
    <mergeCell ref="J26:J27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="110" zoomScaleNormal="110" zoomScalePageLayoutView="0" workbookViewId="0" topLeftCell="A67">
      <selection activeCell="G92" sqref="G92"/>
    </sheetView>
  </sheetViews>
  <sheetFormatPr defaultColWidth="11.57421875" defaultRowHeight="12.75"/>
  <cols>
    <col min="1" max="1" width="4.00390625" style="0" customWidth="1"/>
    <col min="2" max="2" width="5.57421875" style="0" bestFit="1" customWidth="1"/>
    <col min="3" max="3" width="6.140625" style="0" customWidth="1"/>
    <col min="4" max="4" width="7.8515625" style="0" customWidth="1"/>
    <col min="5" max="5" width="38.140625" style="0" customWidth="1"/>
    <col min="6" max="6" width="12.8515625" style="341" bestFit="1" customWidth="1"/>
    <col min="7" max="7" width="10.421875" style="341" bestFit="1" customWidth="1"/>
    <col min="8" max="8" width="15.00390625" style="341" bestFit="1" customWidth="1"/>
    <col min="9" max="9" width="11.00390625" style="341" bestFit="1" customWidth="1"/>
    <col min="10" max="10" width="13.28125" style="341" customWidth="1"/>
    <col min="11" max="11" width="11.00390625" style="341" bestFit="1" customWidth="1"/>
    <col min="12" max="12" width="13.28125" style="341" customWidth="1"/>
  </cols>
  <sheetData>
    <row r="1" spans="1:12" ht="20.25" customHeight="1">
      <c r="A1" s="464" t="s">
        <v>568</v>
      </c>
      <c r="B1" s="464"/>
      <c r="C1" s="464"/>
      <c r="D1" s="464"/>
      <c r="E1" s="464"/>
      <c r="F1" s="464"/>
      <c r="G1"/>
      <c r="H1"/>
      <c r="I1"/>
      <c r="J1"/>
      <c r="K1"/>
      <c r="L1"/>
    </row>
    <row r="2" spans="1:12" ht="13.5" thickBot="1">
      <c r="A2" s="59"/>
      <c r="B2" s="59"/>
      <c r="C2" s="59"/>
      <c r="D2" s="59"/>
      <c r="E2" s="59"/>
      <c r="F2" s="339"/>
      <c r="G2" s="339"/>
      <c r="H2" s="339"/>
      <c r="I2" s="339"/>
      <c r="J2" s="339"/>
      <c r="K2" s="339"/>
      <c r="L2" s="339"/>
    </row>
    <row r="3" spans="1:12" ht="12.75" customHeight="1" thickBot="1">
      <c r="A3" s="457"/>
      <c r="B3" s="458" t="s">
        <v>64</v>
      </c>
      <c r="C3" s="458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50"/>
    </row>
    <row r="4" spans="1:12" ht="13.5" thickBot="1">
      <c r="A4" s="457"/>
      <c r="B4" s="457"/>
      <c r="C4" s="458"/>
      <c r="D4" s="459"/>
      <c r="E4" s="459"/>
      <c r="F4" s="445" t="s">
        <v>788</v>
      </c>
      <c r="G4" s="446"/>
      <c r="H4" s="446"/>
      <c r="I4" s="446"/>
      <c r="J4" s="446"/>
      <c r="K4" s="446"/>
      <c r="L4" s="447"/>
    </row>
    <row r="5" spans="1:12" ht="12.75" customHeight="1" thickBot="1">
      <c r="A5" s="457"/>
      <c r="B5" s="457"/>
      <c r="C5" s="458"/>
      <c r="D5" s="459"/>
      <c r="E5" s="459"/>
      <c r="F5" s="442">
        <v>2015</v>
      </c>
      <c r="G5" s="442" t="s">
        <v>823</v>
      </c>
      <c r="H5" s="442" t="s">
        <v>828</v>
      </c>
      <c r="I5" s="442" t="s">
        <v>877</v>
      </c>
      <c r="J5" s="442" t="s">
        <v>896</v>
      </c>
      <c r="K5" s="442" t="s">
        <v>914</v>
      </c>
      <c r="L5" s="442" t="s">
        <v>917</v>
      </c>
    </row>
    <row r="6" spans="1:12" ht="36" customHeight="1" thickBot="1">
      <c r="A6" s="457"/>
      <c r="B6" s="457"/>
      <c r="C6" s="458"/>
      <c r="D6" s="459"/>
      <c r="E6" s="459"/>
      <c r="F6" s="442"/>
      <c r="G6" s="442"/>
      <c r="H6" s="442"/>
      <c r="I6" s="442"/>
      <c r="J6" s="442"/>
      <c r="K6" s="442"/>
      <c r="L6" s="442"/>
    </row>
    <row r="7" spans="1:12" ht="27.75" customHeight="1" thickBot="1">
      <c r="A7" s="151"/>
      <c r="B7" s="511" t="s">
        <v>569</v>
      </c>
      <c r="C7" s="511"/>
      <c r="D7" s="511"/>
      <c r="E7" s="511"/>
      <c r="F7" s="209">
        <f>F8</f>
        <v>31600</v>
      </c>
      <c r="G7" s="209">
        <f aca="true" t="shared" si="0" ref="G7:L8">G8</f>
        <v>1500</v>
      </c>
      <c r="H7" s="209">
        <f t="shared" si="0"/>
        <v>33100</v>
      </c>
      <c r="I7" s="209">
        <f t="shared" si="0"/>
        <v>0</v>
      </c>
      <c r="J7" s="209">
        <f t="shared" si="0"/>
        <v>33100</v>
      </c>
      <c r="K7" s="209">
        <f t="shared" si="0"/>
        <v>0</v>
      </c>
      <c r="L7" s="209">
        <f t="shared" si="0"/>
        <v>33100</v>
      </c>
    </row>
    <row r="8" spans="1:12" s="154" customFormat="1" ht="12.75">
      <c r="A8" s="152" t="s">
        <v>67</v>
      </c>
      <c r="B8" s="153">
        <v>4</v>
      </c>
      <c r="C8" s="512" t="s">
        <v>69</v>
      </c>
      <c r="D8" s="512"/>
      <c r="E8" s="512"/>
      <c r="F8" s="224">
        <f>F9</f>
        <v>31600</v>
      </c>
      <c r="G8" s="224">
        <f t="shared" si="0"/>
        <v>1500</v>
      </c>
      <c r="H8" s="224">
        <f t="shared" si="0"/>
        <v>33100</v>
      </c>
      <c r="I8" s="224">
        <f t="shared" si="0"/>
        <v>0</v>
      </c>
      <c r="J8" s="224">
        <f t="shared" si="0"/>
        <v>33100</v>
      </c>
      <c r="K8" s="224">
        <f t="shared" si="0"/>
        <v>0</v>
      </c>
      <c r="L8" s="224">
        <f t="shared" si="0"/>
        <v>33100</v>
      </c>
    </row>
    <row r="9" spans="1:12" s="79" customFormat="1" ht="12.75">
      <c r="A9" s="152" t="s">
        <v>70</v>
      </c>
      <c r="B9" s="90" t="s">
        <v>769</v>
      </c>
      <c r="C9" s="67" t="s">
        <v>570</v>
      </c>
      <c r="D9" s="513" t="s">
        <v>571</v>
      </c>
      <c r="E9" s="513"/>
      <c r="F9" s="342">
        <f aca="true" t="shared" si="1" ref="F9:L9">F10+F14+F18</f>
        <v>31600</v>
      </c>
      <c r="G9" s="342">
        <f t="shared" si="1"/>
        <v>1500</v>
      </c>
      <c r="H9" s="342">
        <f t="shared" si="1"/>
        <v>33100</v>
      </c>
      <c r="I9" s="342">
        <f t="shared" si="1"/>
        <v>0</v>
      </c>
      <c r="J9" s="342">
        <f t="shared" si="1"/>
        <v>33100</v>
      </c>
      <c r="K9" s="342">
        <f t="shared" si="1"/>
        <v>0</v>
      </c>
      <c r="L9" s="342">
        <f t="shared" si="1"/>
        <v>33100</v>
      </c>
    </row>
    <row r="10" spans="1:12" s="79" customFormat="1" ht="12.75">
      <c r="A10" s="152" t="s">
        <v>73</v>
      </c>
      <c r="B10" s="75"/>
      <c r="C10" s="90"/>
      <c r="D10" s="477" t="s">
        <v>572</v>
      </c>
      <c r="E10" s="477"/>
      <c r="F10" s="213">
        <f aca="true" t="shared" si="2" ref="F10:L10">SUM(F11:F13)</f>
        <v>0</v>
      </c>
      <c r="G10" s="213">
        <f t="shared" si="2"/>
        <v>0</v>
      </c>
      <c r="H10" s="213">
        <f t="shared" si="2"/>
        <v>0</v>
      </c>
      <c r="I10" s="213">
        <f t="shared" si="2"/>
        <v>0</v>
      </c>
      <c r="J10" s="213">
        <f t="shared" si="2"/>
        <v>0</v>
      </c>
      <c r="K10" s="213">
        <f t="shared" si="2"/>
        <v>0</v>
      </c>
      <c r="L10" s="213">
        <f t="shared" si="2"/>
        <v>0</v>
      </c>
    </row>
    <row r="11" spans="1:12" s="79" customFormat="1" ht="12.75">
      <c r="A11" s="152" t="s">
        <v>75</v>
      </c>
      <c r="B11" s="75" t="s">
        <v>763</v>
      </c>
      <c r="C11" s="76"/>
      <c r="D11" s="100">
        <v>637005</v>
      </c>
      <c r="E11" s="78" t="s">
        <v>573</v>
      </c>
      <c r="F11" s="214"/>
      <c r="G11" s="214"/>
      <c r="H11" s="214">
        <f aca="true" t="shared" si="3" ref="H11:H37">F11+G11</f>
        <v>0</v>
      </c>
      <c r="I11" s="214"/>
      <c r="J11" s="214">
        <f aca="true" t="shared" si="4" ref="J11:J37">H11+I11</f>
        <v>0</v>
      </c>
      <c r="K11" s="214"/>
      <c r="L11" s="214">
        <f>J11+K11</f>
        <v>0</v>
      </c>
    </row>
    <row r="12" spans="1:12" s="79" customFormat="1" ht="12.75">
      <c r="A12" s="152" t="s">
        <v>77</v>
      </c>
      <c r="B12" s="75" t="s">
        <v>763</v>
      </c>
      <c r="C12" s="76"/>
      <c r="D12" s="100">
        <v>637005</v>
      </c>
      <c r="E12" s="78" t="s">
        <v>574</v>
      </c>
      <c r="F12" s="214"/>
      <c r="G12" s="214"/>
      <c r="H12" s="214">
        <f t="shared" si="3"/>
        <v>0</v>
      </c>
      <c r="I12" s="214"/>
      <c r="J12" s="214">
        <f t="shared" si="4"/>
        <v>0</v>
      </c>
      <c r="K12" s="214"/>
      <c r="L12" s="214">
        <f>J12+K12</f>
        <v>0</v>
      </c>
    </row>
    <row r="13" spans="1:12" s="79" customFormat="1" ht="12.75">
      <c r="A13" s="152" t="s">
        <v>79</v>
      </c>
      <c r="B13" s="75" t="s">
        <v>763</v>
      </c>
      <c r="C13" s="76"/>
      <c r="D13" s="100">
        <v>637005</v>
      </c>
      <c r="E13" s="78" t="s">
        <v>575</v>
      </c>
      <c r="F13" s="214"/>
      <c r="G13" s="214"/>
      <c r="H13" s="214">
        <f t="shared" si="3"/>
        <v>0</v>
      </c>
      <c r="I13" s="214"/>
      <c r="J13" s="214">
        <f t="shared" si="4"/>
        <v>0</v>
      </c>
      <c r="K13" s="214"/>
      <c r="L13" s="214">
        <f>J13+K13</f>
        <v>0</v>
      </c>
    </row>
    <row r="14" spans="1:12" s="79" customFormat="1" ht="12.75">
      <c r="A14" s="152" t="s">
        <v>81</v>
      </c>
      <c r="B14" s="75"/>
      <c r="C14" s="90"/>
      <c r="D14" s="477" t="s">
        <v>576</v>
      </c>
      <c r="E14" s="477"/>
      <c r="F14" s="225">
        <f aca="true" t="shared" si="5" ref="F14:L14">SUM(F15:F17)</f>
        <v>3000</v>
      </c>
      <c r="G14" s="225">
        <f t="shared" si="5"/>
        <v>1500</v>
      </c>
      <c r="H14" s="225">
        <f t="shared" si="5"/>
        <v>4500</v>
      </c>
      <c r="I14" s="225">
        <f t="shared" si="5"/>
        <v>0</v>
      </c>
      <c r="J14" s="225">
        <f t="shared" si="5"/>
        <v>4500</v>
      </c>
      <c r="K14" s="225">
        <f t="shared" si="5"/>
        <v>0</v>
      </c>
      <c r="L14" s="225">
        <f t="shared" si="5"/>
        <v>4500</v>
      </c>
    </row>
    <row r="15" spans="1:12" s="79" customFormat="1" ht="12.75">
      <c r="A15" s="152" t="s">
        <v>83</v>
      </c>
      <c r="B15" s="75" t="s">
        <v>763</v>
      </c>
      <c r="C15" s="76"/>
      <c r="D15" s="100">
        <v>637005</v>
      </c>
      <c r="E15" s="78" t="s">
        <v>577</v>
      </c>
      <c r="F15" s="214">
        <v>2000</v>
      </c>
      <c r="G15" s="214">
        <v>2000</v>
      </c>
      <c r="H15" s="214">
        <f t="shared" si="3"/>
        <v>4000</v>
      </c>
      <c r="I15" s="214"/>
      <c r="J15" s="214">
        <f t="shared" si="4"/>
        <v>4000</v>
      </c>
      <c r="K15" s="214">
        <v>-600</v>
      </c>
      <c r="L15" s="214">
        <f>J15+K15</f>
        <v>3400</v>
      </c>
    </row>
    <row r="16" spans="1:12" s="79" customFormat="1" ht="12.75">
      <c r="A16" s="152" t="s">
        <v>85</v>
      </c>
      <c r="B16" s="75" t="s">
        <v>763</v>
      </c>
      <c r="C16" s="76"/>
      <c r="D16" s="100">
        <v>637005</v>
      </c>
      <c r="E16" s="78" t="s">
        <v>578</v>
      </c>
      <c r="F16" s="214"/>
      <c r="G16" s="214"/>
      <c r="H16" s="214">
        <f t="shared" si="3"/>
        <v>0</v>
      </c>
      <c r="I16" s="214"/>
      <c r="J16" s="214">
        <f t="shared" si="4"/>
        <v>0</v>
      </c>
      <c r="K16" s="214"/>
      <c r="L16" s="214">
        <f>J16+K16</f>
        <v>0</v>
      </c>
    </row>
    <row r="17" spans="1:12" s="79" customFormat="1" ht="12.75">
      <c r="A17" s="152" t="s">
        <v>87</v>
      </c>
      <c r="B17" s="75" t="s">
        <v>763</v>
      </c>
      <c r="C17" s="76"/>
      <c r="D17" s="100">
        <v>637005</v>
      </c>
      <c r="E17" s="78" t="s">
        <v>579</v>
      </c>
      <c r="F17" s="214">
        <v>1000</v>
      </c>
      <c r="G17" s="214">
        <v>-500</v>
      </c>
      <c r="H17" s="214">
        <f t="shared" si="3"/>
        <v>500</v>
      </c>
      <c r="I17" s="214"/>
      <c r="J17" s="214">
        <f t="shared" si="4"/>
        <v>500</v>
      </c>
      <c r="K17" s="214">
        <v>600</v>
      </c>
      <c r="L17" s="214">
        <f>J17+K17</f>
        <v>1100</v>
      </c>
    </row>
    <row r="18" spans="1:12" s="79" customFormat="1" ht="12.75">
      <c r="A18" s="152" t="s">
        <v>148</v>
      </c>
      <c r="B18" s="75"/>
      <c r="C18" s="76"/>
      <c r="D18" s="486" t="s">
        <v>580</v>
      </c>
      <c r="E18" s="486"/>
      <c r="F18" s="225">
        <f aca="true" t="shared" si="6" ref="F18:L18">F28+F38</f>
        <v>28600</v>
      </c>
      <c r="G18" s="225">
        <f t="shared" si="6"/>
        <v>0</v>
      </c>
      <c r="H18" s="225">
        <f t="shared" si="6"/>
        <v>28600</v>
      </c>
      <c r="I18" s="225">
        <f t="shared" si="6"/>
        <v>0</v>
      </c>
      <c r="J18" s="225">
        <f t="shared" si="6"/>
        <v>28600</v>
      </c>
      <c r="K18" s="225">
        <f t="shared" si="6"/>
        <v>0</v>
      </c>
      <c r="L18" s="225">
        <f t="shared" si="6"/>
        <v>28600</v>
      </c>
    </row>
    <row r="19" spans="1:12" s="79" customFormat="1" ht="12.75">
      <c r="A19" s="152" t="s">
        <v>181</v>
      </c>
      <c r="B19" s="75" t="s">
        <v>762</v>
      </c>
      <c r="C19" s="76"/>
      <c r="D19" s="71">
        <v>611</v>
      </c>
      <c r="E19" s="72" t="s">
        <v>74</v>
      </c>
      <c r="F19" s="214">
        <v>16000</v>
      </c>
      <c r="G19" s="214"/>
      <c r="H19" s="214">
        <f t="shared" si="3"/>
        <v>16000</v>
      </c>
      <c r="I19" s="214"/>
      <c r="J19" s="214">
        <f t="shared" si="4"/>
        <v>16000</v>
      </c>
      <c r="K19" s="214"/>
      <c r="L19" s="214">
        <f aca="true" t="shared" si="7" ref="L19:L27">J19+K19</f>
        <v>16000</v>
      </c>
    </row>
    <row r="20" spans="1:12" s="79" customFormat="1" ht="12.75">
      <c r="A20" s="152" t="s">
        <v>150</v>
      </c>
      <c r="B20" s="75" t="s">
        <v>762</v>
      </c>
      <c r="C20" s="76"/>
      <c r="D20" s="94">
        <v>612001</v>
      </c>
      <c r="E20" s="72" t="s">
        <v>76</v>
      </c>
      <c r="F20" s="214">
        <v>2800</v>
      </c>
      <c r="G20" s="214"/>
      <c r="H20" s="214">
        <f t="shared" si="3"/>
        <v>2800</v>
      </c>
      <c r="I20" s="214"/>
      <c r="J20" s="214">
        <f t="shared" si="4"/>
        <v>2800</v>
      </c>
      <c r="K20" s="214"/>
      <c r="L20" s="214">
        <f t="shared" si="7"/>
        <v>2800</v>
      </c>
    </row>
    <row r="21" spans="1:12" s="79" customFormat="1" ht="12.75">
      <c r="A21" s="152" t="s">
        <v>152</v>
      </c>
      <c r="B21" s="75" t="s">
        <v>762</v>
      </c>
      <c r="C21" s="76"/>
      <c r="D21" s="94">
        <v>612002</v>
      </c>
      <c r="E21" s="72" t="s">
        <v>178</v>
      </c>
      <c r="F21" s="214"/>
      <c r="G21" s="214"/>
      <c r="H21" s="214">
        <f t="shared" si="3"/>
        <v>0</v>
      </c>
      <c r="I21" s="214"/>
      <c r="J21" s="214">
        <f t="shared" si="4"/>
        <v>0</v>
      </c>
      <c r="K21" s="214"/>
      <c r="L21" s="214">
        <f t="shared" si="7"/>
        <v>0</v>
      </c>
    </row>
    <row r="22" spans="1:12" s="79" customFormat="1" ht="12.75">
      <c r="A22" s="152" t="s">
        <v>89</v>
      </c>
      <c r="B22" s="75" t="s">
        <v>762</v>
      </c>
      <c r="C22" s="76"/>
      <c r="D22" s="71">
        <v>614</v>
      </c>
      <c r="E22" s="72" t="s">
        <v>78</v>
      </c>
      <c r="F22" s="214"/>
      <c r="G22" s="214"/>
      <c r="H22" s="214">
        <f t="shared" si="3"/>
        <v>0</v>
      </c>
      <c r="I22" s="214"/>
      <c r="J22" s="214">
        <f t="shared" si="4"/>
        <v>0</v>
      </c>
      <c r="K22" s="214"/>
      <c r="L22" s="214">
        <f t="shared" si="7"/>
        <v>0</v>
      </c>
    </row>
    <row r="23" spans="1:12" s="79" customFormat="1" ht="12.75">
      <c r="A23" s="152" t="s">
        <v>92</v>
      </c>
      <c r="B23" s="75" t="s">
        <v>762</v>
      </c>
      <c r="C23" s="76"/>
      <c r="D23" s="71">
        <v>620</v>
      </c>
      <c r="E23" s="72" t="s">
        <v>80</v>
      </c>
      <c r="F23" s="214">
        <v>6300</v>
      </c>
      <c r="G23" s="214"/>
      <c r="H23" s="214">
        <f t="shared" si="3"/>
        <v>6300</v>
      </c>
      <c r="I23" s="214"/>
      <c r="J23" s="214">
        <f t="shared" si="4"/>
        <v>6300</v>
      </c>
      <c r="K23" s="214"/>
      <c r="L23" s="214">
        <f t="shared" si="7"/>
        <v>6300</v>
      </c>
    </row>
    <row r="24" spans="1:12" s="79" customFormat="1" ht="12.75">
      <c r="A24" s="152" t="s">
        <v>94</v>
      </c>
      <c r="B24" s="75" t="s">
        <v>762</v>
      </c>
      <c r="C24" s="76"/>
      <c r="D24" s="94">
        <v>637016</v>
      </c>
      <c r="E24" s="72" t="s">
        <v>82</v>
      </c>
      <c r="F24" s="214">
        <v>200</v>
      </c>
      <c r="G24" s="214"/>
      <c r="H24" s="214">
        <f t="shared" si="3"/>
        <v>200</v>
      </c>
      <c r="I24" s="214"/>
      <c r="J24" s="214">
        <f t="shared" si="4"/>
        <v>200</v>
      </c>
      <c r="K24" s="214"/>
      <c r="L24" s="214">
        <f t="shared" si="7"/>
        <v>200</v>
      </c>
    </row>
    <row r="25" spans="1:12" s="79" customFormat="1" ht="12.75">
      <c r="A25" s="152" t="s">
        <v>95</v>
      </c>
      <c r="B25" s="75" t="s">
        <v>762</v>
      </c>
      <c r="C25" s="76"/>
      <c r="D25" s="94">
        <v>632003</v>
      </c>
      <c r="E25" s="72" t="s">
        <v>145</v>
      </c>
      <c r="F25" s="214">
        <v>100</v>
      </c>
      <c r="G25" s="214"/>
      <c r="H25" s="214">
        <f t="shared" si="3"/>
        <v>100</v>
      </c>
      <c r="I25" s="214"/>
      <c r="J25" s="214">
        <f t="shared" si="4"/>
        <v>100</v>
      </c>
      <c r="K25" s="214"/>
      <c r="L25" s="214">
        <f t="shared" si="7"/>
        <v>100</v>
      </c>
    </row>
    <row r="26" spans="1:12" s="79" customFormat="1" ht="12.75">
      <c r="A26" s="152" t="s">
        <v>96</v>
      </c>
      <c r="B26" s="75" t="s">
        <v>762</v>
      </c>
      <c r="C26" s="76"/>
      <c r="D26" s="94">
        <v>642015</v>
      </c>
      <c r="E26" s="72" t="s">
        <v>84</v>
      </c>
      <c r="F26" s="214">
        <v>100</v>
      </c>
      <c r="G26" s="214"/>
      <c r="H26" s="214">
        <f t="shared" si="3"/>
        <v>100</v>
      </c>
      <c r="I26" s="214"/>
      <c r="J26" s="214">
        <f t="shared" si="4"/>
        <v>100</v>
      </c>
      <c r="K26" s="214"/>
      <c r="L26" s="214">
        <f t="shared" si="7"/>
        <v>100</v>
      </c>
    </row>
    <row r="27" spans="1:12" s="79" customFormat="1" ht="12.75">
      <c r="A27" s="152" t="s">
        <v>97</v>
      </c>
      <c r="B27" s="75" t="s">
        <v>762</v>
      </c>
      <c r="C27" s="76"/>
      <c r="D27" s="100">
        <v>637014</v>
      </c>
      <c r="E27" s="78" t="s">
        <v>86</v>
      </c>
      <c r="F27" s="214">
        <v>600</v>
      </c>
      <c r="G27" s="214"/>
      <c r="H27" s="214">
        <f t="shared" si="3"/>
        <v>600</v>
      </c>
      <c r="I27" s="214"/>
      <c r="J27" s="214">
        <f t="shared" si="4"/>
        <v>600</v>
      </c>
      <c r="K27" s="214"/>
      <c r="L27" s="214">
        <f t="shared" si="7"/>
        <v>600</v>
      </c>
    </row>
    <row r="28" spans="1:12" s="79" customFormat="1" ht="12.75">
      <c r="A28" s="152" t="s">
        <v>98</v>
      </c>
      <c r="B28" s="257"/>
      <c r="C28" s="258"/>
      <c r="D28" s="259"/>
      <c r="E28" s="256" t="s">
        <v>775</v>
      </c>
      <c r="F28" s="298">
        <f aca="true" t="shared" si="8" ref="F28:L28">SUM(F19:F27)</f>
        <v>26100</v>
      </c>
      <c r="G28" s="298">
        <f t="shared" si="8"/>
        <v>0</v>
      </c>
      <c r="H28" s="298">
        <f t="shared" si="8"/>
        <v>26100</v>
      </c>
      <c r="I28" s="298">
        <f t="shared" si="8"/>
        <v>0</v>
      </c>
      <c r="J28" s="298">
        <f t="shared" si="8"/>
        <v>26100</v>
      </c>
      <c r="K28" s="298">
        <f t="shared" si="8"/>
        <v>0</v>
      </c>
      <c r="L28" s="298">
        <f t="shared" si="8"/>
        <v>26100</v>
      </c>
    </row>
    <row r="29" spans="1:12" s="79" customFormat="1" ht="12.75">
      <c r="A29" s="152" t="s">
        <v>99</v>
      </c>
      <c r="B29" s="75" t="s">
        <v>763</v>
      </c>
      <c r="C29" s="76"/>
      <c r="D29" s="71">
        <v>611</v>
      </c>
      <c r="E29" s="72" t="s">
        <v>74</v>
      </c>
      <c r="F29" s="214">
        <v>0</v>
      </c>
      <c r="G29" s="214"/>
      <c r="H29" s="214">
        <f t="shared" si="3"/>
        <v>0</v>
      </c>
      <c r="I29" s="214"/>
      <c r="J29" s="214">
        <f t="shared" si="4"/>
        <v>0</v>
      </c>
      <c r="K29" s="214"/>
      <c r="L29" s="214">
        <f aca="true" t="shared" si="9" ref="L29:L37">J29+K29</f>
        <v>0</v>
      </c>
    </row>
    <row r="30" spans="1:12" s="79" customFormat="1" ht="12.75">
      <c r="A30" s="152" t="s">
        <v>100</v>
      </c>
      <c r="B30" s="75" t="s">
        <v>763</v>
      </c>
      <c r="C30" s="76"/>
      <c r="D30" s="94">
        <v>612001</v>
      </c>
      <c r="E30" s="72" t="s">
        <v>76</v>
      </c>
      <c r="F30" s="214">
        <v>700</v>
      </c>
      <c r="G30" s="214"/>
      <c r="H30" s="214">
        <f t="shared" si="3"/>
        <v>700</v>
      </c>
      <c r="I30" s="214"/>
      <c r="J30" s="214">
        <f t="shared" si="4"/>
        <v>700</v>
      </c>
      <c r="K30" s="214"/>
      <c r="L30" s="214">
        <f t="shared" si="9"/>
        <v>700</v>
      </c>
    </row>
    <row r="31" spans="1:12" s="79" customFormat="1" ht="12.75">
      <c r="A31" s="152" t="s">
        <v>103</v>
      </c>
      <c r="B31" s="75" t="s">
        <v>763</v>
      </c>
      <c r="C31" s="76"/>
      <c r="D31" s="94">
        <v>612002</v>
      </c>
      <c r="E31" s="72" t="s">
        <v>178</v>
      </c>
      <c r="F31" s="214"/>
      <c r="G31" s="214"/>
      <c r="H31" s="214">
        <f t="shared" si="3"/>
        <v>0</v>
      </c>
      <c r="I31" s="214"/>
      <c r="J31" s="214">
        <f t="shared" si="4"/>
        <v>0</v>
      </c>
      <c r="K31" s="214"/>
      <c r="L31" s="214">
        <f t="shared" si="9"/>
        <v>0</v>
      </c>
    </row>
    <row r="32" spans="1:12" s="79" customFormat="1" ht="12.75">
      <c r="A32" s="152" t="s">
        <v>105</v>
      </c>
      <c r="B32" s="75" t="s">
        <v>763</v>
      </c>
      <c r="C32" s="76"/>
      <c r="D32" s="71">
        <v>614</v>
      </c>
      <c r="E32" s="72" t="s">
        <v>78</v>
      </c>
      <c r="F32" s="214"/>
      <c r="G32" s="214"/>
      <c r="H32" s="214">
        <f t="shared" si="3"/>
        <v>0</v>
      </c>
      <c r="I32" s="214"/>
      <c r="J32" s="214">
        <f t="shared" si="4"/>
        <v>0</v>
      </c>
      <c r="K32" s="214"/>
      <c r="L32" s="214">
        <f t="shared" si="9"/>
        <v>0</v>
      </c>
    </row>
    <row r="33" spans="1:12" s="79" customFormat="1" ht="12.75">
      <c r="A33" s="152" t="s">
        <v>107</v>
      </c>
      <c r="B33" s="75" t="s">
        <v>763</v>
      </c>
      <c r="C33" s="76"/>
      <c r="D33" s="71">
        <v>620</v>
      </c>
      <c r="E33" s="72" t="s">
        <v>80</v>
      </c>
      <c r="F33" s="214">
        <v>1300</v>
      </c>
      <c r="G33" s="214"/>
      <c r="H33" s="214">
        <f t="shared" si="3"/>
        <v>1300</v>
      </c>
      <c r="I33" s="214"/>
      <c r="J33" s="214">
        <f t="shared" si="4"/>
        <v>1300</v>
      </c>
      <c r="K33" s="214"/>
      <c r="L33" s="214">
        <f t="shared" si="9"/>
        <v>1300</v>
      </c>
    </row>
    <row r="34" spans="1:12" s="79" customFormat="1" ht="12.75">
      <c r="A34" s="152" t="s">
        <v>109</v>
      </c>
      <c r="B34" s="75" t="s">
        <v>763</v>
      </c>
      <c r="C34" s="76"/>
      <c r="D34" s="94">
        <v>637016</v>
      </c>
      <c r="E34" s="72" t="s">
        <v>82</v>
      </c>
      <c r="F34" s="214">
        <v>100</v>
      </c>
      <c r="G34" s="214"/>
      <c r="H34" s="214">
        <f t="shared" si="3"/>
        <v>100</v>
      </c>
      <c r="I34" s="214"/>
      <c r="J34" s="214">
        <f t="shared" si="4"/>
        <v>100</v>
      </c>
      <c r="K34" s="214"/>
      <c r="L34" s="214">
        <f t="shared" si="9"/>
        <v>100</v>
      </c>
    </row>
    <row r="35" spans="1:12" s="79" customFormat="1" ht="12.75">
      <c r="A35" s="152" t="s">
        <v>111</v>
      </c>
      <c r="B35" s="75" t="s">
        <v>763</v>
      </c>
      <c r="C35" s="76"/>
      <c r="D35" s="94">
        <v>632003</v>
      </c>
      <c r="E35" s="72" t="s">
        <v>145</v>
      </c>
      <c r="F35" s="214">
        <v>100</v>
      </c>
      <c r="G35" s="214"/>
      <c r="H35" s="214">
        <f t="shared" si="3"/>
        <v>100</v>
      </c>
      <c r="I35" s="214"/>
      <c r="J35" s="214">
        <f t="shared" si="4"/>
        <v>100</v>
      </c>
      <c r="K35" s="214"/>
      <c r="L35" s="214">
        <f t="shared" si="9"/>
        <v>100</v>
      </c>
    </row>
    <row r="36" spans="1:12" s="79" customFormat="1" ht="12.75">
      <c r="A36" s="152" t="s">
        <v>113</v>
      </c>
      <c r="B36" s="75" t="s">
        <v>763</v>
      </c>
      <c r="C36" s="76"/>
      <c r="D36" s="94">
        <v>642015</v>
      </c>
      <c r="E36" s="72" t="s">
        <v>84</v>
      </c>
      <c r="F36" s="214">
        <v>100</v>
      </c>
      <c r="G36" s="214"/>
      <c r="H36" s="214">
        <f t="shared" si="3"/>
        <v>100</v>
      </c>
      <c r="I36" s="214"/>
      <c r="J36" s="214">
        <f t="shared" si="4"/>
        <v>100</v>
      </c>
      <c r="K36" s="214"/>
      <c r="L36" s="214">
        <f t="shared" si="9"/>
        <v>100</v>
      </c>
    </row>
    <row r="37" spans="1:12" s="79" customFormat="1" ht="12.75">
      <c r="A37" s="152" t="s">
        <v>115</v>
      </c>
      <c r="B37" s="75" t="s">
        <v>763</v>
      </c>
      <c r="C37" s="76"/>
      <c r="D37" s="100">
        <v>637014</v>
      </c>
      <c r="E37" s="78" t="s">
        <v>86</v>
      </c>
      <c r="F37" s="214">
        <v>200</v>
      </c>
      <c r="G37" s="214"/>
      <c r="H37" s="214">
        <f t="shared" si="3"/>
        <v>200</v>
      </c>
      <c r="I37" s="214"/>
      <c r="J37" s="214">
        <f t="shared" si="4"/>
        <v>200</v>
      </c>
      <c r="K37" s="214"/>
      <c r="L37" s="214">
        <f t="shared" si="9"/>
        <v>200</v>
      </c>
    </row>
    <row r="38" spans="1:12" s="79" customFormat="1" ht="12.75">
      <c r="A38" s="152" t="s">
        <v>117</v>
      </c>
      <c r="B38" s="240"/>
      <c r="C38" s="249"/>
      <c r="D38" s="250"/>
      <c r="E38" s="251" t="s">
        <v>776</v>
      </c>
      <c r="F38" s="239">
        <f aca="true" t="shared" si="10" ref="F38:L38">SUM(F29:F37)</f>
        <v>2500</v>
      </c>
      <c r="G38" s="239">
        <f t="shared" si="10"/>
        <v>0</v>
      </c>
      <c r="H38" s="239">
        <f t="shared" si="10"/>
        <v>2500</v>
      </c>
      <c r="I38" s="239">
        <f t="shared" si="10"/>
        <v>0</v>
      </c>
      <c r="J38" s="239">
        <f t="shared" si="10"/>
        <v>2500</v>
      </c>
      <c r="K38" s="239">
        <f t="shared" si="10"/>
        <v>0</v>
      </c>
      <c r="L38" s="239">
        <f t="shared" si="10"/>
        <v>2500</v>
      </c>
    </row>
    <row r="39" spans="1:12" s="79" customFormat="1" ht="12.75">
      <c r="A39" s="90"/>
      <c r="B39" s="59"/>
      <c r="C39" s="59"/>
      <c r="D39" s="59"/>
      <c r="E39" s="59"/>
      <c r="F39" s="339"/>
      <c r="G39" s="339"/>
      <c r="H39" s="339"/>
      <c r="I39" s="339"/>
      <c r="J39" s="339"/>
      <c r="K39" s="339"/>
      <c r="L39" s="339"/>
    </row>
    <row r="40" spans="1:12" s="79" customFormat="1" ht="12.75">
      <c r="A40" s="90"/>
      <c r="B40" s="59"/>
      <c r="C40" s="59"/>
      <c r="D40" s="59"/>
      <c r="E40" s="59"/>
      <c r="F40" s="339"/>
      <c r="G40" s="339"/>
      <c r="H40" s="339"/>
      <c r="I40" s="339"/>
      <c r="J40" s="339"/>
      <c r="K40" s="339"/>
      <c r="L40" s="339"/>
    </row>
    <row r="41" spans="1:12" s="79" customFormat="1" ht="20.25">
      <c r="A41" s="464" t="s">
        <v>568</v>
      </c>
      <c r="B41" s="464"/>
      <c r="C41" s="464"/>
      <c r="D41" s="464"/>
      <c r="E41" s="464"/>
      <c r="F41" s="340"/>
      <c r="G41" s="340"/>
      <c r="H41" s="340"/>
      <c r="I41" s="340"/>
      <c r="J41" s="340"/>
      <c r="K41" s="340"/>
      <c r="L41" s="340"/>
    </row>
    <row r="42" spans="1:12" s="79" customFormat="1" ht="13.5" thickBot="1">
      <c r="A42" s="59"/>
      <c r="B42" s="59"/>
      <c r="C42" s="59"/>
      <c r="D42" s="59"/>
      <c r="E42" s="59"/>
      <c r="F42" s="339"/>
      <c r="G42" s="339"/>
      <c r="H42" s="339"/>
      <c r="I42" s="339"/>
      <c r="J42" s="339"/>
      <c r="K42" s="339"/>
      <c r="L42" s="339"/>
    </row>
    <row r="43" spans="1:12" s="79" customFormat="1" ht="13.5" thickBot="1">
      <c r="A43" s="457"/>
      <c r="B43" s="458" t="s">
        <v>64</v>
      </c>
      <c r="C43" s="458"/>
      <c r="D43" s="459" t="s">
        <v>65</v>
      </c>
      <c r="E43" s="459"/>
      <c r="F43" s="466" t="s">
        <v>786</v>
      </c>
      <c r="G43" s="467"/>
      <c r="H43" s="467"/>
      <c r="I43" s="467"/>
      <c r="J43" s="467"/>
      <c r="K43" s="467"/>
      <c r="L43" s="468"/>
    </row>
    <row r="44" spans="1:12" s="79" customFormat="1" ht="13.5" thickBot="1">
      <c r="A44" s="457"/>
      <c r="B44" s="457"/>
      <c r="C44" s="458"/>
      <c r="D44" s="459"/>
      <c r="E44" s="459"/>
      <c r="F44" s="470" t="s">
        <v>286</v>
      </c>
      <c r="G44" s="471"/>
      <c r="H44" s="471"/>
      <c r="I44" s="471"/>
      <c r="J44" s="471"/>
      <c r="K44" s="471"/>
      <c r="L44" s="472"/>
    </row>
    <row r="45" spans="1:12" s="79" customFormat="1" ht="13.5" thickBot="1">
      <c r="A45" s="457"/>
      <c r="B45" s="457"/>
      <c r="C45" s="458"/>
      <c r="D45" s="459"/>
      <c r="E45" s="459"/>
      <c r="F45" s="509">
        <v>2015</v>
      </c>
      <c r="G45" s="509" t="s">
        <v>817</v>
      </c>
      <c r="H45" s="509" t="s">
        <v>818</v>
      </c>
      <c r="I45" s="509" t="s">
        <v>874</v>
      </c>
      <c r="J45" s="509" t="s">
        <v>890</v>
      </c>
      <c r="K45" s="509" t="s">
        <v>918</v>
      </c>
      <c r="L45" s="509" t="s">
        <v>919</v>
      </c>
    </row>
    <row r="46" spans="1:12" s="79" customFormat="1" ht="13.5" thickBot="1">
      <c r="A46" s="457"/>
      <c r="B46" s="457"/>
      <c r="C46" s="458"/>
      <c r="D46" s="459"/>
      <c r="E46" s="459"/>
      <c r="F46" s="510"/>
      <c r="G46" s="510"/>
      <c r="H46" s="510"/>
      <c r="I46" s="510"/>
      <c r="J46" s="510"/>
      <c r="K46" s="510"/>
      <c r="L46" s="510"/>
    </row>
    <row r="47" spans="1:12" s="79" customFormat="1" ht="13.5" thickBot="1">
      <c r="A47" s="151"/>
      <c r="B47" s="511" t="s">
        <v>569</v>
      </c>
      <c r="C47" s="511"/>
      <c r="D47" s="511"/>
      <c r="E47" s="511"/>
      <c r="F47" s="381">
        <f>F48</f>
        <v>1832584</v>
      </c>
      <c r="G47" s="381">
        <f aca="true" t="shared" si="11" ref="G47:L48">G48</f>
        <v>36465</v>
      </c>
      <c r="H47" s="381">
        <f t="shared" si="11"/>
        <v>1869049</v>
      </c>
      <c r="I47" s="381">
        <f t="shared" si="11"/>
        <v>26709.53</v>
      </c>
      <c r="J47" s="381">
        <f t="shared" si="11"/>
        <v>1895758.53</v>
      </c>
      <c r="K47" s="381">
        <f t="shared" si="11"/>
        <v>-12595</v>
      </c>
      <c r="L47" s="381">
        <f t="shared" si="11"/>
        <v>1883163.53</v>
      </c>
    </row>
    <row r="48" spans="1:12" s="79" customFormat="1" ht="12.75">
      <c r="A48" s="152" t="s">
        <v>67</v>
      </c>
      <c r="B48" s="153">
        <v>4</v>
      </c>
      <c r="C48" s="512" t="s">
        <v>69</v>
      </c>
      <c r="D48" s="512"/>
      <c r="E48" s="512"/>
      <c r="F48" s="377">
        <f>F49</f>
        <v>1832584</v>
      </c>
      <c r="G48" s="377">
        <f t="shared" si="11"/>
        <v>36465</v>
      </c>
      <c r="H48" s="377">
        <f t="shared" si="11"/>
        <v>1869049</v>
      </c>
      <c r="I48" s="377">
        <f t="shared" si="11"/>
        <v>26709.53</v>
      </c>
      <c r="J48" s="377">
        <f t="shared" si="11"/>
        <v>1895758.53</v>
      </c>
      <c r="K48" s="377">
        <f t="shared" si="11"/>
        <v>-12595</v>
      </c>
      <c r="L48" s="377">
        <f t="shared" si="11"/>
        <v>1883163.53</v>
      </c>
    </row>
    <row r="49" spans="1:12" s="79" customFormat="1" ht="12.75">
      <c r="A49" s="152" t="s">
        <v>70</v>
      </c>
      <c r="B49" s="90" t="s">
        <v>769</v>
      </c>
      <c r="C49" s="67" t="s">
        <v>570</v>
      </c>
      <c r="D49" s="513" t="s">
        <v>571</v>
      </c>
      <c r="E49" s="513"/>
      <c r="F49" s="378">
        <f aca="true" t="shared" si="12" ref="F49:L49">F50+F68+F72+F75+F78</f>
        <v>1832584</v>
      </c>
      <c r="G49" s="378">
        <f t="shared" si="12"/>
        <v>36465</v>
      </c>
      <c r="H49" s="378">
        <f t="shared" si="12"/>
        <v>1869049</v>
      </c>
      <c r="I49" s="378">
        <f t="shared" si="12"/>
        <v>26709.53</v>
      </c>
      <c r="J49" s="378">
        <f t="shared" si="12"/>
        <v>1895758.53</v>
      </c>
      <c r="K49" s="378">
        <f t="shared" si="12"/>
        <v>-12595</v>
      </c>
      <c r="L49" s="378">
        <f t="shared" si="12"/>
        <v>1883163.53</v>
      </c>
    </row>
    <row r="50" spans="1:12" s="79" customFormat="1" ht="12.75">
      <c r="A50" s="152" t="s">
        <v>73</v>
      </c>
      <c r="B50" s="75"/>
      <c r="C50" s="90"/>
      <c r="D50" s="477" t="s">
        <v>730</v>
      </c>
      <c r="E50" s="477"/>
      <c r="F50" s="382">
        <f aca="true" t="shared" si="13" ref="F50:L50">SUM(F51:F67)</f>
        <v>0</v>
      </c>
      <c r="G50" s="382">
        <f t="shared" si="13"/>
        <v>36465</v>
      </c>
      <c r="H50" s="382">
        <f t="shared" si="13"/>
        <v>36465</v>
      </c>
      <c r="I50" s="382">
        <f t="shared" si="13"/>
        <v>3120</v>
      </c>
      <c r="J50" s="382">
        <f t="shared" si="13"/>
        <v>39585</v>
      </c>
      <c r="K50" s="382">
        <f t="shared" si="13"/>
        <v>-24395</v>
      </c>
      <c r="L50" s="382">
        <f t="shared" si="13"/>
        <v>15190</v>
      </c>
    </row>
    <row r="51" spans="1:12" s="79" customFormat="1" ht="12.75">
      <c r="A51" s="152" t="s">
        <v>75</v>
      </c>
      <c r="B51" s="75" t="s">
        <v>763</v>
      </c>
      <c r="C51" s="76"/>
      <c r="D51" s="199">
        <v>716</v>
      </c>
      <c r="E51" s="78" t="s">
        <v>732</v>
      </c>
      <c r="F51" s="379"/>
      <c r="G51" s="379"/>
      <c r="H51" s="379">
        <f>F51+G51</f>
        <v>0</v>
      </c>
      <c r="I51" s="379"/>
      <c r="J51" s="379">
        <f>I51+H51</f>
        <v>0</v>
      </c>
      <c r="K51" s="379"/>
      <c r="L51" s="379">
        <f>K51+J51</f>
        <v>0</v>
      </c>
    </row>
    <row r="52" spans="1:12" s="79" customFormat="1" ht="12.75">
      <c r="A52" s="152" t="s">
        <v>77</v>
      </c>
      <c r="B52" s="75" t="s">
        <v>763</v>
      </c>
      <c r="C52" s="76"/>
      <c r="D52" s="199">
        <v>716</v>
      </c>
      <c r="E52" s="78" t="s">
        <v>733</v>
      </c>
      <c r="F52" s="379"/>
      <c r="G52" s="379"/>
      <c r="H52" s="379">
        <f aca="true" t="shared" si="14" ref="H52:H67">F52+G52</f>
        <v>0</v>
      </c>
      <c r="I52" s="379"/>
      <c r="J52" s="379">
        <f aca="true" t="shared" si="15" ref="J52:J67">I52+H52</f>
        <v>0</v>
      </c>
      <c r="K52" s="379"/>
      <c r="L52" s="379">
        <f aca="true" t="shared" si="16" ref="L52:L67">K52+J52</f>
        <v>0</v>
      </c>
    </row>
    <row r="53" spans="1:12" s="79" customFormat="1" ht="12.75">
      <c r="A53" s="152" t="s">
        <v>79</v>
      </c>
      <c r="B53" s="75" t="s">
        <v>763</v>
      </c>
      <c r="C53" s="76"/>
      <c r="D53" s="199">
        <v>716</v>
      </c>
      <c r="E53" s="78" t="s">
        <v>734</v>
      </c>
      <c r="F53" s="379"/>
      <c r="G53" s="379"/>
      <c r="H53" s="379">
        <f t="shared" si="14"/>
        <v>0</v>
      </c>
      <c r="I53" s="379"/>
      <c r="J53" s="379">
        <f t="shared" si="15"/>
        <v>0</v>
      </c>
      <c r="K53" s="379"/>
      <c r="L53" s="379">
        <f t="shared" si="16"/>
        <v>0</v>
      </c>
    </row>
    <row r="54" spans="1:12" s="79" customFormat="1" ht="12.75">
      <c r="A54" s="152" t="s">
        <v>81</v>
      </c>
      <c r="B54" s="75" t="s">
        <v>763</v>
      </c>
      <c r="C54" s="111"/>
      <c r="D54" s="199">
        <v>716</v>
      </c>
      <c r="E54" s="78" t="s">
        <v>735</v>
      </c>
      <c r="F54" s="379"/>
      <c r="G54" s="379"/>
      <c r="H54" s="379">
        <f t="shared" si="14"/>
        <v>0</v>
      </c>
      <c r="I54" s="379"/>
      <c r="J54" s="379">
        <f t="shared" si="15"/>
        <v>0</v>
      </c>
      <c r="K54" s="379"/>
      <c r="L54" s="379">
        <f t="shared" si="16"/>
        <v>0</v>
      </c>
    </row>
    <row r="55" spans="1:12" s="79" customFormat="1" ht="12.75">
      <c r="A55" s="152" t="s">
        <v>83</v>
      </c>
      <c r="B55" s="75" t="s">
        <v>763</v>
      </c>
      <c r="C55" s="76"/>
      <c r="D55" s="199">
        <v>716</v>
      </c>
      <c r="E55" s="78" t="s">
        <v>736</v>
      </c>
      <c r="F55" s="379"/>
      <c r="G55" s="379"/>
      <c r="H55" s="379">
        <f t="shared" si="14"/>
        <v>0</v>
      </c>
      <c r="I55" s="379"/>
      <c r="J55" s="379">
        <f t="shared" si="15"/>
        <v>0</v>
      </c>
      <c r="K55" s="379"/>
      <c r="L55" s="379">
        <f t="shared" si="16"/>
        <v>0</v>
      </c>
    </row>
    <row r="56" spans="1:12" s="79" customFormat="1" ht="12.75">
      <c r="A56" s="152" t="s">
        <v>85</v>
      </c>
      <c r="B56" s="75" t="s">
        <v>763</v>
      </c>
      <c r="C56" s="200"/>
      <c r="D56" s="199">
        <v>716</v>
      </c>
      <c r="E56" s="78" t="s">
        <v>737</v>
      </c>
      <c r="F56" s="379"/>
      <c r="G56" s="379"/>
      <c r="H56" s="379">
        <f t="shared" si="14"/>
        <v>0</v>
      </c>
      <c r="I56" s="379"/>
      <c r="J56" s="379">
        <f t="shared" si="15"/>
        <v>0</v>
      </c>
      <c r="K56" s="379"/>
      <c r="L56" s="379">
        <f t="shared" si="16"/>
        <v>0</v>
      </c>
    </row>
    <row r="57" spans="1:12" s="79" customFormat="1" ht="12.75">
      <c r="A57" s="152" t="s">
        <v>87</v>
      </c>
      <c r="B57" s="75" t="s">
        <v>763</v>
      </c>
      <c r="C57" s="200"/>
      <c r="D57" s="199">
        <v>716</v>
      </c>
      <c r="E57" s="78" t="s">
        <v>846</v>
      </c>
      <c r="F57" s="379"/>
      <c r="G57" s="379">
        <v>13395</v>
      </c>
      <c r="H57" s="379">
        <f t="shared" si="14"/>
        <v>13395</v>
      </c>
      <c r="I57" s="379"/>
      <c r="J57" s="379">
        <f t="shared" si="15"/>
        <v>13395</v>
      </c>
      <c r="K57" s="379">
        <v>-13395</v>
      </c>
      <c r="L57" s="379">
        <f t="shared" si="16"/>
        <v>0</v>
      </c>
    </row>
    <row r="58" spans="1:12" s="79" customFormat="1" ht="12.75">
      <c r="A58" s="152" t="s">
        <v>148</v>
      </c>
      <c r="B58" s="75" t="s">
        <v>763</v>
      </c>
      <c r="C58" s="200"/>
      <c r="D58" s="199">
        <v>716</v>
      </c>
      <c r="E58" s="78" t="s">
        <v>849</v>
      </c>
      <c r="F58" s="379"/>
      <c r="G58" s="379">
        <f>10200+1350</f>
        <v>11550</v>
      </c>
      <c r="H58" s="379">
        <f t="shared" si="14"/>
        <v>11550</v>
      </c>
      <c r="I58" s="379"/>
      <c r="J58" s="379">
        <f t="shared" si="15"/>
        <v>11550</v>
      </c>
      <c r="K58" s="379">
        <v>-10000</v>
      </c>
      <c r="L58" s="379">
        <f t="shared" si="16"/>
        <v>1550</v>
      </c>
    </row>
    <row r="59" spans="1:12" s="79" customFormat="1" ht="12.75">
      <c r="A59" s="152" t="s">
        <v>181</v>
      </c>
      <c r="B59" s="75" t="s">
        <v>763</v>
      </c>
      <c r="C59" s="200"/>
      <c r="D59" s="199">
        <v>716</v>
      </c>
      <c r="E59" s="78" t="s">
        <v>847</v>
      </c>
      <c r="F59" s="379"/>
      <c r="G59" s="379"/>
      <c r="H59" s="379">
        <f t="shared" si="14"/>
        <v>0</v>
      </c>
      <c r="I59" s="379"/>
      <c r="J59" s="379">
        <f t="shared" si="15"/>
        <v>0</v>
      </c>
      <c r="K59" s="379"/>
      <c r="L59" s="379">
        <f t="shared" si="16"/>
        <v>0</v>
      </c>
    </row>
    <row r="60" spans="1:12" s="79" customFormat="1" ht="12.75">
      <c r="A60" s="152" t="s">
        <v>150</v>
      </c>
      <c r="B60" s="75" t="s">
        <v>763</v>
      </c>
      <c r="C60" s="200"/>
      <c r="D60" s="199">
        <v>716</v>
      </c>
      <c r="E60" s="78" t="s">
        <v>850</v>
      </c>
      <c r="F60" s="379"/>
      <c r="G60" s="379">
        <v>5000</v>
      </c>
      <c r="H60" s="379">
        <f t="shared" si="14"/>
        <v>5000</v>
      </c>
      <c r="I60" s="379"/>
      <c r="J60" s="379">
        <f t="shared" si="15"/>
        <v>5000</v>
      </c>
      <c r="K60" s="379"/>
      <c r="L60" s="379">
        <f t="shared" si="16"/>
        <v>5000</v>
      </c>
    </row>
    <row r="61" spans="1:12" s="79" customFormat="1" ht="12.75">
      <c r="A61" s="152" t="s">
        <v>152</v>
      </c>
      <c r="B61" s="75" t="s">
        <v>763</v>
      </c>
      <c r="C61" s="200"/>
      <c r="D61" s="199">
        <v>716</v>
      </c>
      <c r="E61" s="78" t="s">
        <v>848</v>
      </c>
      <c r="F61" s="379"/>
      <c r="G61" s="379">
        <f>600+4680+240</f>
        <v>5520</v>
      </c>
      <c r="H61" s="379">
        <f t="shared" si="14"/>
        <v>5520</v>
      </c>
      <c r="I61" s="379"/>
      <c r="J61" s="379">
        <f t="shared" si="15"/>
        <v>5520</v>
      </c>
      <c r="K61" s="379"/>
      <c r="L61" s="379">
        <f t="shared" si="16"/>
        <v>5520</v>
      </c>
    </row>
    <row r="62" spans="1:12" s="79" customFormat="1" ht="12.75">
      <c r="A62" s="152" t="s">
        <v>89</v>
      </c>
      <c r="B62" s="75" t="s">
        <v>763</v>
      </c>
      <c r="C62" s="200"/>
      <c r="D62" s="199">
        <v>716</v>
      </c>
      <c r="E62" s="78" t="s">
        <v>852</v>
      </c>
      <c r="F62" s="379"/>
      <c r="G62" s="379"/>
      <c r="H62" s="379">
        <f t="shared" si="14"/>
        <v>0</v>
      </c>
      <c r="I62" s="379"/>
      <c r="J62" s="379">
        <f t="shared" si="15"/>
        <v>0</v>
      </c>
      <c r="K62" s="379"/>
      <c r="L62" s="379">
        <f t="shared" si="16"/>
        <v>0</v>
      </c>
    </row>
    <row r="63" spans="1:12" s="79" customFormat="1" ht="12.75">
      <c r="A63" s="152" t="s">
        <v>92</v>
      </c>
      <c r="B63" s="75" t="s">
        <v>763</v>
      </c>
      <c r="C63" s="200"/>
      <c r="D63" s="199">
        <v>716</v>
      </c>
      <c r="E63" s="78" t="s">
        <v>853</v>
      </c>
      <c r="F63" s="379"/>
      <c r="G63" s="379"/>
      <c r="H63" s="379">
        <f t="shared" si="14"/>
        <v>0</v>
      </c>
      <c r="I63" s="379">
        <v>3120</v>
      </c>
      <c r="J63" s="379">
        <f t="shared" si="15"/>
        <v>3120</v>
      </c>
      <c r="K63" s="379"/>
      <c r="L63" s="379">
        <f t="shared" si="16"/>
        <v>3120</v>
      </c>
    </row>
    <row r="64" spans="1:12" s="79" customFormat="1" ht="12.75">
      <c r="A64" s="152" t="s">
        <v>94</v>
      </c>
      <c r="B64" s="75" t="s">
        <v>763</v>
      </c>
      <c r="C64" s="200"/>
      <c r="D64" s="199">
        <v>716</v>
      </c>
      <c r="E64" s="78" t="s">
        <v>854</v>
      </c>
      <c r="F64" s="379"/>
      <c r="G64" s="379">
        <v>1000</v>
      </c>
      <c r="H64" s="379">
        <f t="shared" si="14"/>
        <v>1000</v>
      </c>
      <c r="I64" s="379"/>
      <c r="J64" s="379">
        <f t="shared" si="15"/>
        <v>1000</v>
      </c>
      <c r="K64" s="379">
        <v>-1000</v>
      </c>
      <c r="L64" s="379">
        <f t="shared" si="16"/>
        <v>0</v>
      </c>
    </row>
    <row r="65" spans="1:12" s="79" customFormat="1" ht="12.75">
      <c r="A65" s="152" t="s">
        <v>95</v>
      </c>
      <c r="B65" s="75" t="s">
        <v>763</v>
      </c>
      <c r="C65" s="200"/>
      <c r="D65" s="199">
        <v>716</v>
      </c>
      <c r="E65" s="78" t="s">
        <v>855</v>
      </c>
      <c r="F65" s="379"/>
      <c r="G65" s="379"/>
      <c r="H65" s="379">
        <f t="shared" si="14"/>
        <v>0</v>
      </c>
      <c r="I65" s="379"/>
      <c r="J65" s="379">
        <f t="shared" si="15"/>
        <v>0</v>
      </c>
      <c r="K65" s="379"/>
      <c r="L65" s="379">
        <f t="shared" si="16"/>
        <v>0</v>
      </c>
    </row>
    <row r="66" spans="1:12" ht="12.75">
      <c r="A66" s="152" t="s">
        <v>96</v>
      </c>
      <c r="B66" s="75" t="s">
        <v>805</v>
      </c>
      <c r="C66" s="76"/>
      <c r="D66" s="199">
        <v>716</v>
      </c>
      <c r="E66" s="78" t="s">
        <v>908</v>
      </c>
      <c r="F66" s="379"/>
      <c r="G66" s="379"/>
      <c r="H66" s="379">
        <f t="shared" si="14"/>
        <v>0</v>
      </c>
      <c r="I66" s="379"/>
      <c r="J66" s="379">
        <f t="shared" si="15"/>
        <v>0</v>
      </c>
      <c r="K66" s="379"/>
      <c r="L66" s="379">
        <f t="shared" si="16"/>
        <v>0</v>
      </c>
    </row>
    <row r="67" spans="1:12" ht="12.75">
      <c r="A67" s="152" t="s">
        <v>97</v>
      </c>
      <c r="B67" s="75" t="s">
        <v>763</v>
      </c>
      <c r="C67" s="76"/>
      <c r="D67" s="199">
        <v>716</v>
      </c>
      <c r="E67" s="78" t="s">
        <v>738</v>
      </c>
      <c r="F67" s="379"/>
      <c r="G67" s="379"/>
      <c r="H67" s="379">
        <f t="shared" si="14"/>
        <v>0</v>
      </c>
      <c r="I67" s="379"/>
      <c r="J67" s="379">
        <f t="shared" si="15"/>
        <v>0</v>
      </c>
      <c r="K67" s="379"/>
      <c r="L67" s="379">
        <f t="shared" si="16"/>
        <v>0</v>
      </c>
    </row>
    <row r="68" spans="1:12" ht="12.75">
      <c r="A68" s="152" t="s">
        <v>98</v>
      </c>
      <c r="B68" s="75"/>
      <c r="C68" s="90"/>
      <c r="D68" s="477" t="s">
        <v>572</v>
      </c>
      <c r="E68" s="477"/>
      <c r="F68" s="382">
        <f aca="true" t="shared" si="17" ref="F68:L68">SUM(F69:F71)</f>
        <v>0</v>
      </c>
      <c r="G68" s="382">
        <f t="shared" si="17"/>
        <v>0</v>
      </c>
      <c r="H68" s="382">
        <f t="shared" si="17"/>
        <v>0</v>
      </c>
      <c r="I68" s="382">
        <f t="shared" si="17"/>
        <v>0</v>
      </c>
      <c r="J68" s="382">
        <f t="shared" si="17"/>
        <v>0</v>
      </c>
      <c r="K68" s="382">
        <f t="shared" si="17"/>
        <v>0</v>
      </c>
      <c r="L68" s="382">
        <f t="shared" si="17"/>
        <v>0</v>
      </c>
    </row>
    <row r="69" spans="1:12" ht="12.75">
      <c r="A69" s="152" t="s">
        <v>99</v>
      </c>
      <c r="B69" s="75" t="s">
        <v>763</v>
      </c>
      <c r="C69" s="76"/>
      <c r="D69" s="100">
        <v>716</v>
      </c>
      <c r="E69" s="78" t="s">
        <v>573</v>
      </c>
      <c r="F69" s="379"/>
      <c r="G69" s="379"/>
      <c r="H69" s="379">
        <f aca="true" t="shared" si="18" ref="H69:H91">F69+G69</f>
        <v>0</v>
      </c>
      <c r="I69" s="379"/>
      <c r="J69" s="379">
        <f>H69+I69</f>
        <v>0</v>
      </c>
      <c r="K69" s="379"/>
      <c r="L69" s="379">
        <f>J69+K69</f>
        <v>0</v>
      </c>
    </row>
    <row r="70" spans="1:12" ht="12.75">
      <c r="A70" s="152" t="s">
        <v>100</v>
      </c>
      <c r="B70" s="75" t="s">
        <v>763</v>
      </c>
      <c r="C70" s="76"/>
      <c r="D70" s="100">
        <v>716</v>
      </c>
      <c r="E70" s="78" t="s">
        <v>739</v>
      </c>
      <c r="F70" s="379"/>
      <c r="G70" s="379"/>
      <c r="H70" s="379">
        <f t="shared" si="18"/>
        <v>0</v>
      </c>
      <c r="I70" s="379"/>
      <c r="J70" s="379">
        <f>H70+I70</f>
        <v>0</v>
      </c>
      <c r="K70" s="379"/>
      <c r="L70" s="379">
        <f>J70+K70</f>
        <v>0</v>
      </c>
    </row>
    <row r="71" spans="1:12" ht="12.75">
      <c r="A71" s="152" t="s">
        <v>103</v>
      </c>
      <c r="B71" s="75" t="s">
        <v>763</v>
      </c>
      <c r="C71" s="76"/>
      <c r="D71" s="100">
        <v>716</v>
      </c>
      <c r="E71" s="78" t="s">
        <v>575</v>
      </c>
      <c r="F71" s="379"/>
      <c r="G71" s="379"/>
      <c r="H71" s="379">
        <f t="shared" si="18"/>
        <v>0</v>
      </c>
      <c r="I71" s="379"/>
      <c r="J71" s="379">
        <f>H71+I71</f>
        <v>0</v>
      </c>
      <c r="K71" s="379"/>
      <c r="L71" s="379">
        <f>J71+K71</f>
        <v>0</v>
      </c>
    </row>
    <row r="72" spans="1:12" ht="12.75">
      <c r="A72" s="152" t="s">
        <v>105</v>
      </c>
      <c r="B72" s="75"/>
      <c r="C72" s="90"/>
      <c r="D72" s="477" t="s">
        <v>576</v>
      </c>
      <c r="E72" s="477"/>
      <c r="F72" s="382">
        <f aca="true" t="shared" si="19" ref="F72:L72">SUM(F73:F74)</f>
        <v>0</v>
      </c>
      <c r="G72" s="382">
        <f t="shared" si="19"/>
        <v>0</v>
      </c>
      <c r="H72" s="382">
        <f t="shared" si="19"/>
        <v>0</v>
      </c>
      <c r="I72" s="382">
        <f t="shared" si="19"/>
        <v>0</v>
      </c>
      <c r="J72" s="382">
        <f t="shared" si="19"/>
        <v>0</v>
      </c>
      <c r="K72" s="382">
        <f t="shared" si="19"/>
        <v>0</v>
      </c>
      <c r="L72" s="382">
        <f t="shared" si="19"/>
        <v>0</v>
      </c>
    </row>
    <row r="73" spans="1:12" ht="12.75">
      <c r="A73" s="152" t="s">
        <v>107</v>
      </c>
      <c r="B73" s="75" t="s">
        <v>763</v>
      </c>
      <c r="C73" s="76"/>
      <c r="D73" s="100">
        <v>716</v>
      </c>
      <c r="E73" s="78" t="s">
        <v>577</v>
      </c>
      <c r="F73" s="379"/>
      <c r="G73" s="379"/>
      <c r="H73" s="379">
        <f t="shared" si="18"/>
        <v>0</v>
      </c>
      <c r="I73" s="379"/>
      <c r="J73" s="379">
        <f>H73+I73</f>
        <v>0</v>
      </c>
      <c r="K73" s="379"/>
      <c r="L73" s="379">
        <f>J73+K73</f>
        <v>0</v>
      </c>
    </row>
    <row r="74" spans="1:12" ht="12.75">
      <c r="A74" s="152" t="s">
        <v>109</v>
      </c>
      <c r="B74" s="75" t="s">
        <v>763</v>
      </c>
      <c r="C74" s="76"/>
      <c r="D74" s="100">
        <v>716</v>
      </c>
      <c r="E74" s="78" t="s">
        <v>740</v>
      </c>
      <c r="F74" s="379"/>
      <c r="G74" s="379"/>
      <c r="H74" s="379">
        <f t="shared" si="18"/>
        <v>0</v>
      </c>
      <c r="I74" s="379"/>
      <c r="J74" s="379">
        <f>H74+I74</f>
        <v>0</v>
      </c>
      <c r="K74" s="379"/>
      <c r="L74" s="379">
        <f>J74+K74</f>
        <v>0</v>
      </c>
    </row>
    <row r="75" spans="1:12" ht="12.75">
      <c r="A75" s="152" t="s">
        <v>111</v>
      </c>
      <c r="B75" s="75"/>
      <c r="C75" s="87"/>
      <c r="D75" s="514" t="s">
        <v>741</v>
      </c>
      <c r="E75" s="514"/>
      <c r="F75" s="382">
        <f aca="true" t="shared" si="20" ref="F75:L75">SUM(F76:F77)</f>
        <v>0</v>
      </c>
      <c r="G75" s="382">
        <f t="shared" si="20"/>
        <v>0</v>
      </c>
      <c r="H75" s="382">
        <f t="shared" si="20"/>
        <v>0</v>
      </c>
      <c r="I75" s="382">
        <f t="shared" si="20"/>
        <v>1000</v>
      </c>
      <c r="J75" s="382">
        <f t="shared" si="20"/>
        <v>1000</v>
      </c>
      <c r="K75" s="382">
        <f t="shared" si="20"/>
        <v>1800</v>
      </c>
      <c r="L75" s="382">
        <f t="shared" si="20"/>
        <v>2800</v>
      </c>
    </row>
    <row r="76" spans="1:12" ht="12.75">
      <c r="A76" s="152" t="s">
        <v>113</v>
      </c>
      <c r="B76" s="75" t="s">
        <v>763</v>
      </c>
      <c r="C76" s="201"/>
      <c r="D76" s="100">
        <v>716</v>
      </c>
      <c r="E76" s="202" t="s">
        <v>742</v>
      </c>
      <c r="F76" s="379"/>
      <c r="G76" s="379"/>
      <c r="H76" s="379">
        <f t="shared" si="18"/>
        <v>0</v>
      </c>
      <c r="I76" s="379"/>
      <c r="J76" s="379">
        <f>I76+H76</f>
        <v>0</v>
      </c>
      <c r="K76" s="379"/>
      <c r="L76" s="379">
        <f>K76+J76</f>
        <v>0</v>
      </c>
    </row>
    <row r="77" spans="1:12" ht="12.75">
      <c r="A77" s="152" t="s">
        <v>115</v>
      </c>
      <c r="B77" s="75" t="s">
        <v>763</v>
      </c>
      <c r="C77" s="87"/>
      <c r="D77" s="100">
        <v>716</v>
      </c>
      <c r="E77" s="78" t="s">
        <v>743</v>
      </c>
      <c r="F77" s="379"/>
      <c r="G77" s="379"/>
      <c r="H77" s="379"/>
      <c r="I77" s="379">
        <v>1000</v>
      </c>
      <c r="J77" s="379">
        <f>I77+H77</f>
        <v>1000</v>
      </c>
      <c r="K77" s="379">
        <v>1800</v>
      </c>
      <c r="L77" s="379">
        <f>K77+J77</f>
        <v>2800</v>
      </c>
    </row>
    <row r="78" spans="1:12" ht="12.75">
      <c r="A78" s="152" t="s">
        <v>117</v>
      </c>
      <c r="B78" s="75"/>
      <c r="C78" s="87"/>
      <c r="D78" s="477" t="s">
        <v>804</v>
      </c>
      <c r="E78" s="477"/>
      <c r="F78" s="382">
        <f aca="true" t="shared" si="21" ref="F78:L78">SUM(F79:F91)</f>
        <v>1832584</v>
      </c>
      <c r="G78" s="382">
        <f t="shared" si="21"/>
        <v>0</v>
      </c>
      <c r="H78" s="382">
        <f t="shared" si="21"/>
        <v>1832584</v>
      </c>
      <c r="I78" s="382">
        <f t="shared" si="21"/>
        <v>22589.53</v>
      </c>
      <c r="J78" s="382">
        <f t="shared" si="21"/>
        <v>1855173.53</v>
      </c>
      <c r="K78" s="382">
        <f t="shared" si="21"/>
        <v>10000</v>
      </c>
      <c r="L78" s="382">
        <f t="shared" si="21"/>
        <v>1865173.53</v>
      </c>
    </row>
    <row r="79" spans="1:12" ht="12.75">
      <c r="A79" s="152" t="s">
        <v>119</v>
      </c>
      <c r="B79" s="75"/>
      <c r="C79" s="76"/>
      <c r="D79" s="100">
        <v>717003</v>
      </c>
      <c r="E79" s="78" t="s">
        <v>744</v>
      </c>
      <c r="F79" s="379"/>
      <c r="G79" s="379"/>
      <c r="H79" s="379">
        <f t="shared" si="18"/>
        <v>0</v>
      </c>
      <c r="I79" s="379"/>
      <c r="J79" s="379">
        <f>H79+I79</f>
        <v>0</v>
      </c>
      <c r="K79" s="379"/>
      <c r="L79" s="379">
        <f>J79+K79</f>
        <v>0</v>
      </c>
    </row>
    <row r="80" spans="1:12" ht="12.75">
      <c r="A80" s="152" t="s">
        <v>121</v>
      </c>
      <c r="B80" s="75" t="s">
        <v>805</v>
      </c>
      <c r="C80" s="76"/>
      <c r="D80" s="100">
        <v>712001</v>
      </c>
      <c r="E80" s="78" t="s">
        <v>810</v>
      </c>
      <c r="F80" s="379">
        <v>1093310</v>
      </c>
      <c r="G80" s="379"/>
      <c r="H80" s="379">
        <f t="shared" si="18"/>
        <v>1093310</v>
      </c>
      <c r="I80" s="379"/>
      <c r="J80" s="379">
        <f aca="true" t="shared" si="22" ref="J80:J91">H80+I80</f>
        <v>1093310</v>
      </c>
      <c r="K80" s="379"/>
      <c r="L80" s="379">
        <f aca="true" t="shared" si="23" ref="L80:L90">J80+K80</f>
        <v>1093310</v>
      </c>
    </row>
    <row r="81" spans="1:12" ht="12.75">
      <c r="A81" s="152" t="s">
        <v>123</v>
      </c>
      <c r="B81" s="75" t="s">
        <v>762</v>
      </c>
      <c r="C81" s="76"/>
      <c r="D81" s="100">
        <v>712001</v>
      </c>
      <c r="E81" s="78" t="s">
        <v>811</v>
      </c>
      <c r="F81" s="379">
        <v>588700</v>
      </c>
      <c r="G81" s="379"/>
      <c r="H81" s="379">
        <f t="shared" si="18"/>
        <v>588700</v>
      </c>
      <c r="I81" s="379"/>
      <c r="J81" s="379">
        <f t="shared" si="22"/>
        <v>588700</v>
      </c>
      <c r="K81" s="379"/>
      <c r="L81" s="379">
        <f t="shared" si="23"/>
        <v>588700</v>
      </c>
    </row>
    <row r="82" spans="1:12" ht="12.75">
      <c r="A82" s="152" t="s">
        <v>124</v>
      </c>
      <c r="B82" s="75" t="s">
        <v>762</v>
      </c>
      <c r="C82" s="76"/>
      <c r="D82" s="100">
        <v>712001</v>
      </c>
      <c r="E82" s="78" t="s">
        <v>813</v>
      </c>
      <c r="F82" s="379">
        <v>105350</v>
      </c>
      <c r="G82" s="379"/>
      <c r="H82" s="379">
        <f t="shared" si="18"/>
        <v>105350</v>
      </c>
      <c r="I82" s="379"/>
      <c r="J82" s="379">
        <f t="shared" si="22"/>
        <v>105350</v>
      </c>
      <c r="K82" s="379"/>
      <c r="L82" s="379">
        <f t="shared" si="23"/>
        <v>105350</v>
      </c>
    </row>
    <row r="83" spans="1:12" ht="12.75">
      <c r="A83" s="152" t="s">
        <v>203</v>
      </c>
      <c r="B83" s="75" t="s">
        <v>806</v>
      </c>
      <c r="C83" s="76"/>
      <c r="D83" s="100">
        <v>712001</v>
      </c>
      <c r="E83" s="78" t="s">
        <v>812</v>
      </c>
      <c r="F83" s="379">
        <v>45224</v>
      </c>
      <c r="G83" s="379"/>
      <c r="H83" s="379">
        <f t="shared" si="18"/>
        <v>45224</v>
      </c>
      <c r="I83" s="379"/>
      <c r="J83" s="379">
        <f t="shared" si="22"/>
        <v>45224</v>
      </c>
      <c r="K83" s="379"/>
      <c r="L83" s="379">
        <f t="shared" si="23"/>
        <v>45224</v>
      </c>
    </row>
    <row r="84" spans="1:12" ht="12.75">
      <c r="A84" s="152" t="s">
        <v>126</v>
      </c>
      <c r="B84" s="75" t="s">
        <v>763</v>
      </c>
      <c r="C84" s="76"/>
      <c r="D84" s="100">
        <v>712001</v>
      </c>
      <c r="E84" s="78" t="s">
        <v>851</v>
      </c>
      <c r="F84" s="379"/>
      <c r="G84" s="379"/>
      <c r="H84" s="379"/>
      <c r="I84" s="379"/>
      <c r="J84" s="379">
        <f t="shared" si="22"/>
        <v>0</v>
      </c>
      <c r="K84" s="379"/>
      <c r="L84" s="379">
        <f t="shared" si="23"/>
        <v>0</v>
      </c>
    </row>
    <row r="85" spans="1:12" ht="12.75">
      <c r="A85" s="152" t="s">
        <v>163</v>
      </c>
      <c r="B85" s="75" t="s">
        <v>805</v>
      </c>
      <c r="C85" s="76"/>
      <c r="D85" s="100">
        <v>717002</v>
      </c>
      <c r="E85" s="78" t="s">
        <v>932</v>
      </c>
      <c r="F85" s="379"/>
      <c r="G85" s="379"/>
      <c r="H85" s="379">
        <f t="shared" si="18"/>
        <v>0</v>
      </c>
      <c r="I85" s="379">
        <v>5589.53</v>
      </c>
      <c r="J85" s="379">
        <f t="shared" si="22"/>
        <v>5589.53</v>
      </c>
      <c r="K85" s="379"/>
      <c r="L85" s="379">
        <f t="shared" si="23"/>
        <v>5589.53</v>
      </c>
    </row>
    <row r="86" spans="1:12" ht="12.75">
      <c r="A86" s="152" t="s">
        <v>127</v>
      </c>
      <c r="B86" s="75" t="s">
        <v>806</v>
      </c>
      <c r="C86" s="76"/>
      <c r="D86" s="100">
        <v>717002</v>
      </c>
      <c r="E86" s="78" t="s">
        <v>932</v>
      </c>
      <c r="F86" s="379"/>
      <c r="G86" s="379"/>
      <c r="H86" s="379"/>
      <c r="I86" s="379">
        <v>2000</v>
      </c>
      <c r="J86" s="379">
        <f t="shared" si="22"/>
        <v>2000</v>
      </c>
      <c r="K86" s="379"/>
      <c r="L86" s="379">
        <f t="shared" si="23"/>
        <v>2000</v>
      </c>
    </row>
    <row r="87" spans="1:12" ht="12.75">
      <c r="A87" s="152" t="s">
        <v>128</v>
      </c>
      <c r="B87" s="75" t="s">
        <v>763</v>
      </c>
      <c r="C87" s="76"/>
      <c r="D87" s="100">
        <v>717001</v>
      </c>
      <c r="E87" s="78" t="s">
        <v>901</v>
      </c>
      <c r="F87" s="379"/>
      <c r="G87" s="379"/>
      <c r="H87" s="379"/>
      <c r="I87" s="379">
        <v>15000</v>
      </c>
      <c r="J87" s="379">
        <f t="shared" si="22"/>
        <v>15000</v>
      </c>
      <c r="K87" s="379"/>
      <c r="L87" s="379">
        <f t="shared" si="23"/>
        <v>15000</v>
      </c>
    </row>
    <row r="88" spans="1:12" ht="12.75">
      <c r="A88" s="152" t="s">
        <v>129</v>
      </c>
      <c r="B88" s="75" t="s">
        <v>763</v>
      </c>
      <c r="C88" s="76"/>
      <c r="D88" s="100">
        <v>717002</v>
      </c>
      <c r="E88" s="78" t="s">
        <v>904</v>
      </c>
      <c r="F88" s="379"/>
      <c r="G88" s="379"/>
      <c r="H88" s="379"/>
      <c r="I88" s="379"/>
      <c r="J88" s="379"/>
      <c r="K88" s="379"/>
      <c r="L88" s="379">
        <f t="shared" si="23"/>
        <v>0</v>
      </c>
    </row>
    <row r="89" spans="1:12" ht="12.75">
      <c r="A89" s="152" t="s">
        <v>167</v>
      </c>
      <c r="B89" s="75" t="s">
        <v>763</v>
      </c>
      <c r="C89" s="76"/>
      <c r="D89" s="100">
        <v>717002</v>
      </c>
      <c r="E89" s="78" t="s">
        <v>905</v>
      </c>
      <c r="F89" s="379"/>
      <c r="G89" s="379"/>
      <c r="H89" s="379"/>
      <c r="I89" s="379"/>
      <c r="J89" s="379"/>
      <c r="K89" s="379"/>
      <c r="L89" s="379">
        <f t="shared" si="23"/>
        <v>0</v>
      </c>
    </row>
    <row r="90" spans="1:12" ht="12.75">
      <c r="A90" s="152" t="s">
        <v>169</v>
      </c>
      <c r="B90" s="423" t="s">
        <v>762</v>
      </c>
      <c r="C90" s="423"/>
      <c r="D90" s="424">
        <v>717002</v>
      </c>
      <c r="E90" s="423" t="s">
        <v>933</v>
      </c>
      <c r="F90" s="275"/>
      <c r="G90" s="275"/>
      <c r="H90" s="275"/>
      <c r="I90" s="275"/>
      <c r="J90" s="379"/>
      <c r="K90" s="275">
        <v>10000</v>
      </c>
      <c r="L90" s="379">
        <f t="shared" si="23"/>
        <v>10000</v>
      </c>
    </row>
    <row r="91" spans="1:12" ht="12.75">
      <c r="A91" s="152" t="s">
        <v>171</v>
      </c>
      <c r="B91" s="423" t="s">
        <v>763</v>
      </c>
      <c r="C91" s="423"/>
      <c r="D91" s="424">
        <v>717001</v>
      </c>
      <c r="E91" s="423" t="s">
        <v>731</v>
      </c>
      <c r="F91" s="275"/>
      <c r="G91" s="275"/>
      <c r="H91" s="275">
        <f t="shared" si="18"/>
        <v>0</v>
      </c>
      <c r="I91" s="275"/>
      <c r="J91" s="379">
        <f t="shared" si="22"/>
        <v>0</v>
      </c>
      <c r="K91" s="275"/>
      <c r="L91" s="379">
        <f>J91+K91</f>
        <v>0</v>
      </c>
    </row>
    <row r="92" spans="1:12" ht="12.75">
      <c r="A92" s="90"/>
      <c r="B92" s="90"/>
      <c r="C92" s="90"/>
      <c r="D92" s="90"/>
      <c r="E92" s="90"/>
      <c r="F92" s="339"/>
      <c r="G92" s="339"/>
      <c r="H92" s="339"/>
      <c r="I92" s="339"/>
      <c r="J92" s="339"/>
      <c r="K92" s="339"/>
      <c r="L92" s="339"/>
    </row>
    <row r="93" spans="1:12" ht="12.75">
      <c r="A93" s="90"/>
      <c r="B93" s="90"/>
      <c r="C93" s="90"/>
      <c r="D93" s="90"/>
      <c r="E93" s="90"/>
      <c r="F93" s="339"/>
      <c r="G93" s="339"/>
      <c r="H93" s="339"/>
      <c r="I93" s="339"/>
      <c r="J93" s="339"/>
      <c r="K93" s="339"/>
      <c r="L93" s="339"/>
    </row>
    <row r="94" spans="1:12" ht="12.75">
      <c r="A94" s="90"/>
      <c r="B94" s="90"/>
      <c r="C94" s="90"/>
      <c r="D94" s="90"/>
      <c r="E94" s="90"/>
      <c r="F94" s="339"/>
      <c r="G94" s="339"/>
      <c r="H94" s="339"/>
      <c r="I94" s="339"/>
      <c r="J94" s="339"/>
      <c r="K94" s="339"/>
      <c r="L94" s="339"/>
    </row>
    <row r="95" spans="1:12" ht="12.75">
      <c r="A95" s="90"/>
      <c r="B95" s="90"/>
      <c r="C95" s="90"/>
      <c r="D95" s="90"/>
      <c r="E95" s="90"/>
      <c r="F95" s="339"/>
      <c r="G95" s="339"/>
      <c r="H95" s="339"/>
      <c r="I95" s="339"/>
      <c r="J95" s="339"/>
      <c r="K95" s="339"/>
      <c r="L95" s="339"/>
    </row>
    <row r="96" spans="1:12" ht="12.75">
      <c r="A96" s="90"/>
      <c r="B96" s="90"/>
      <c r="C96" s="90"/>
      <c r="D96" s="90"/>
      <c r="E96" s="90"/>
      <c r="F96" s="339"/>
      <c r="G96" s="339"/>
      <c r="H96" s="339"/>
      <c r="I96" s="339"/>
      <c r="J96" s="339"/>
      <c r="K96" s="339"/>
      <c r="L96" s="339"/>
    </row>
    <row r="97" spans="1:12" ht="12.75">
      <c r="A97" s="90"/>
      <c r="B97" s="90"/>
      <c r="C97" s="90"/>
      <c r="D97" s="90"/>
      <c r="E97" s="90"/>
      <c r="F97" s="339"/>
      <c r="G97" s="339"/>
      <c r="H97" s="339"/>
      <c r="I97" s="339"/>
      <c r="J97" s="339"/>
      <c r="K97" s="339"/>
      <c r="L97" s="339"/>
    </row>
    <row r="98" spans="1:12" ht="12.75">
      <c r="A98" s="90"/>
      <c r="B98" s="90"/>
      <c r="C98" s="90"/>
      <c r="D98" s="90"/>
      <c r="E98" s="90"/>
      <c r="F98" s="339"/>
      <c r="G98" s="339"/>
      <c r="H98" s="339"/>
      <c r="I98" s="339"/>
      <c r="J98" s="339"/>
      <c r="K98" s="339"/>
      <c r="L98" s="339"/>
    </row>
    <row r="99" spans="1:12" ht="12.75">
      <c r="A99" s="90"/>
      <c r="B99" s="90"/>
      <c r="C99" s="90"/>
      <c r="D99" s="90"/>
      <c r="E99" s="90"/>
      <c r="F99" s="339"/>
      <c r="G99" s="339"/>
      <c r="H99" s="339"/>
      <c r="I99" s="339"/>
      <c r="J99" s="339"/>
      <c r="K99" s="339"/>
      <c r="L99" s="339"/>
    </row>
    <row r="100" spans="1:12" ht="12.75">
      <c r="A100" s="90"/>
      <c r="B100" s="90"/>
      <c r="C100" s="90"/>
      <c r="D100" s="90"/>
      <c r="E100" s="90"/>
      <c r="F100" s="339"/>
      <c r="G100" s="339"/>
      <c r="H100" s="339"/>
      <c r="I100" s="339"/>
      <c r="J100" s="339"/>
      <c r="K100" s="339"/>
      <c r="L100" s="339"/>
    </row>
    <row r="101" spans="1:12" ht="12.75">
      <c r="A101" s="90"/>
      <c r="B101" s="90"/>
      <c r="C101" s="90"/>
      <c r="D101" s="90"/>
      <c r="E101" s="90"/>
      <c r="F101" s="339"/>
      <c r="G101" s="339"/>
      <c r="H101" s="339"/>
      <c r="I101" s="339"/>
      <c r="J101" s="339"/>
      <c r="K101" s="339"/>
      <c r="L101" s="339"/>
    </row>
    <row r="102" spans="1:12" ht="12.75">
      <c r="A102" s="90"/>
      <c r="B102" s="90"/>
      <c r="C102" s="90"/>
      <c r="D102" s="90"/>
      <c r="E102" s="90"/>
      <c r="F102" s="339"/>
      <c r="G102" s="339"/>
      <c r="H102" s="339"/>
      <c r="I102" s="339"/>
      <c r="J102" s="339"/>
      <c r="K102" s="339"/>
      <c r="L102" s="339"/>
    </row>
    <row r="103" spans="1:12" ht="12.75">
      <c r="A103" s="90"/>
      <c r="B103" s="90"/>
      <c r="C103" s="90"/>
      <c r="D103" s="90"/>
      <c r="E103" s="90"/>
      <c r="F103" s="339"/>
      <c r="G103" s="339"/>
      <c r="H103" s="339"/>
      <c r="I103" s="339"/>
      <c r="J103" s="339"/>
      <c r="K103" s="339"/>
      <c r="L103" s="339"/>
    </row>
    <row r="104" spans="1:12" ht="12.75">
      <c r="A104" s="90"/>
      <c r="B104" s="90"/>
      <c r="C104" s="90"/>
      <c r="D104" s="90"/>
      <c r="E104" s="90"/>
      <c r="F104" s="339"/>
      <c r="G104" s="339"/>
      <c r="H104" s="339"/>
      <c r="I104" s="339"/>
      <c r="J104" s="339"/>
      <c r="K104" s="339"/>
      <c r="L104" s="339"/>
    </row>
    <row r="105" spans="1:12" ht="12.75">
      <c r="A105" s="90"/>
      <c r="B105" s="90"/>
      <c r="C105" s="90"/>
      <c r="D105" s="90"/>
      <c r="E105" s="90"/>
      <c r="F105" s="339"/>
      <c r="G105" s="339"/>
      <c r="H105" s="339"/>
      <c r="I105" s="339"/>
      <c r="J105" s="339"/>
      <c r="K105" s="339"/>
      <c r="L105" s="339"/>
    </row>
    <row r="106" spans="1:12" ht="12.75">
      <c r="A106" s="90"/>
      <c r="B106" s="90"/>
      <c r="C106" s="90"/>
      <c r="D106" s="90"/>
      <c r="E106" s="90"/>
      <c r="F106" s="339"/>
      <c r="G106" s="339"/>
      <c r="H106" s="339"/>
      <c r="I106" s="339"/>
      <c r="J106" s="339"/>
      <c r="K106" s="339"/>
      <c r="L106" s="339"/>
    </row>
    <row r="107" spans="1:12" ht="12.75">
      <c r="A107" s="90"/>
      <c r="B107" s="90"/>
      <c r="C107" s="90"/>
      <c r="D107" s="90"/>
      <c r="E107" s="90"/>
      <c r="F107" s="339"/>
      <c r="G107" s="339"/>
      <c r="H107" s="339"/>
      <c r="I107" s="339"/>
      <c r="J107" s="339"/>
      <c r="K107" s="339"/>
      <c r="L107" s="339"/>
    </row>
  </sheetData>
  <sheetProtection selectLockedCells="1" selectUnlockedCells="1"/>
  <mergeCells count="40">
    <mergeCell ref="K5:K6"/>
    <mergeCell ref="L5:L6"/>
    <mergeCell ref="K45:K46"/>
    <mergeCell ref="L45:L46"/>
    <mergeCell ref="F3:L3"/>
    <mergeCell ref="F4:L4"/>
    <mergeCell ref="F44:L44"/>
    <mergeCell ref="F43:L43"/>
    <mergeCell ref="D75:E75"/>
    <mergeCell ref="D78:E78"/>
    <mergeCell ref="B47:E47"/>
    <mergeCell ref="C48:E48"/>
    <mergeCell ref="D49:E49"/>
    <mergeCell ref="D50:E50"/>
    <mergeCell ref="D68:E68"/>
    <mergeCell ref="D72:E72"/>
    <mergeCell ref="A41:E41"/>
    <mergeCell ref="D14:E14"/>
    <mergeCell ref="A43:A46"/>
    <mergeCell ref="B43:C46"/>
    <mergeCell ref="D43:E46"/>
    <mergeCell ref="F45:F46"/>
    <mergeCell ref="D18:E18"/>
    <mergeCell ref="B7:E7"/>
    <mergeCell ref="C8:E8"/>
    <mergeCell ref="D9:E9"/>
    <mergeCell ref="A1:F1"/>
    <mergeCell ref="A3:A6"/>
    <mergeCell ref="B3:C6"/>
    <mergeCell ref="D3:E6"/>
    <mergeCell ref="D10:E10"/>
    <mergeCell ref="G5:G6"/>
    <mergeCell ref="H5:H6"/>
    <mergeCell ref="I5:I6"/>
    <mergeCell ref="J5:J6"/>
    <mergeCell ref="I45:I46"/>
    <mergeCell ref="J45:J46"/>
    <mergeCell ref="G45:G46"/>
    <mergeCell ref="H45:H46"/>
    <mergeCell ref="F5:F6"/>
  </mergeCells>
  <printOptions horizontalCentered="1"/>
  <pageMargins left="0.2362204724409449" right="0.2362204724409449" top="0.7874015748031497" bottom="0" header="0.5118110236220472" footer="0.5118110236220472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tabSelected="1" zoomScale="124" zoomScaleNormal="124" zoomScalePageLayoutView="0" workbookViewId="0" topLeftCell="A46">
      <selection activeCell="M76" sqref="M76"/>
    </sheetView>
  </sheetViews>
  <sheetFormatPr defaultColWidth="11.57421875" defaultRowHeight="12.75"/>
  <cols>
    <col min="1" max="1" width="3.421875" style="130" customWidth="1"/>
    <col min="2" max="2" width="5.57421875" style="130" bestFit="1" customWidth="1"/>
    <col min="3" max="3" width="5.7109375" style="130" customWidth="1"/>
    <col min="4" max="4" width="7.00390625" style="130" customWidth="1"/>
    <col min="5" max="5" width="37.140625" style="130" customWidth="1"/>
    <col min="6" max="6" width="11.140625" style="338" bestFit="1" customWidth="1"/>
    <col min="7" max="7" width="10.421875" style="0" bestFit="1" customWidth="1"/>
    <col min="8" max="8" width="11.57421875" style="0" customWidth="1"/>
    <col min="9" max="9" width="10.421875" style="0" bestFit="1" customWidth="1"/>
    <col min="10" max="10" width="11.140625" style="0" bestFit="1" customWidth="1"/>
    <col min="11" max="11" width="10.421875" style="0" bestFit="1" customWidth="1"/>
    <col min="12" max="12" width="11.140625" style="0" bestFit="1" customWidth="1"/>
  </cols>
  <sheetData>
    <row r="1" spans="1:6" ht="20.25" customHeight="1">
      <c r="A1" s="519" t="s">
        <v>581</v>
      </c>
      <c r="B1" s="519"/>
      <c r="C1" s="519"/>
      <c r="D1" s="519"/>
      <c r="E1" s="519"/>
      <c r="F1" s="519"/>
    </row>
    <row r="2" spans="1:6" ht="13.5" thickBot="1">
      <c r="A2" s="59"/>
      <c r="B2" s="59"/>
      <c r="C2" s="59"/>
      <c r="D2" s="59"/>
      <c r="E2" s="59"/>
      <c r="F2" s="336"/>
    </row>
    <row r="3" spans="1:12" ht="12.75" customHeight="1" thickBot="1">
      <c r="A3" s="457"/>
      <c r="B3" s="458" t="s">
        <v>64</v>
      </c>
      <c r="C3" s="458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50"/>
    </row>
    <row r="4" spans="1:12" ht="13.5" customHeight="1" thickBot="1">
      <c r="A4" s="457"/>
      <c r="B4" s="457"/>
      <c r="C4" s="458"/>
      <c r="D4" s="459"/>
      <c r="E4" s="459"/>
      <c r="F4" s="445" t="s">
        <v>788</v>
      </c>
      <c r="G4" s="446"/>
      <c r="H4" s="446"/>
      <c r="I4" s="446"/>
      <c r="J4" s="446"/>
      <c r="K4" s="446"/>
      <c r="L4" s="447"/>
    </row>
    <row r="5" spans="1:12" ht="12.75" customHeight="1" thickBot="1">
      <c r="A5" s="457"/>
      <c r="B5" s="457"/>
      <c r="C5" s="458"/>
      <c r="D5" s="459"/>
      <c r="E5" s="459"/>
      <c r="F5" s="442">
        <v>2015</v>
      </c>
      <c r="G5" s="442" t="s">
        <v>823</v>
      </c>
      <c r="H5" s="442" t="s">
        <v>827</v>
      </c>
      <c r="I5" s="442" t="s">
        <v>877</v>
      </c>
      <c r="J5" s="442" t="s">
        <v>894</v>
      </c>
      <c r="K5" s="442" t="s">
        <v>914</v>
      </c>
      <c r="L5" s="442" t="s">
        <v>916</v>
      </c>
    </row>
    <row r="6" spans="1:12" ht="48" customHeight="1" thickBot="1">
      <c r="A6" s="457"/>
      <c r="B6" s="457"/>
      <c r="C6" s="458"/>
      <c r="D6" s="459"/>
      <c r="E6" s="459"/>
      <c r="F6" s="442"/>
      <c r="G6" s="442"/>
      <c r="H6" s="442"/>
      <c r="I6" s="442"/>
      <c r="J6" s="442"/>
      <c r="K6" s="442"/>
      <c r="L6" s="442"/>
    </row>
    <row r="7" spans="1:12" ht="28.5" customHeight="1" thickBot="1">
      <c r="A7" s="156"/>
      <c r="B7" s="518" t="s">
        <v>582</v>
      </c>
      <c r="C7" s="518"/>
      <c r="D7" s="518"/>
      <c r="E7" s="518"/>
      <c r="F7" s="209">
        <f aca="true" t="shared" si="0" ref="F7:L7">F8+F47+F69</f>
        <v>399000</v>
      </c>
      <c r="G7" s="209">
        <f t="shared" si="0"/>
        <v>0</v>
      </c>
      <c r="H7" s="209">
        <f t="shared" si="0"/>
        <v>399000</v>
      </c>
      <c r="I7" s="209">
        <f t="shared" si="0"/>
        <v>91198</v>
      </c>
      <c r="J7" s="209">
        <f t="shared" si="0"/>
        <v>490198</v>
      </c>
      <c r="K7" s="209">
        <f t="shared" si="0"/>
        <v>-94815.2</v>
      </c>
      <c r="L7" s="209">
        <f t="shared" si="0"/>
        <v>395382.8</v>
      </c>
    </row>
    <row r="8" spans="1:12" ht="13.5" thickBot="1">
      <c r="A8" s="129" t="s">
        <v>67</v>
      </c>
      <c r="B8" s="157" t="s">
        <v>583</v>
      </c>
      <c r="C8" s="517" t="s">
        <v>584</v>
      </c>
      <c r="D8" s="517"/>
      <c r="E8" s="517"/>
      <c r="F8" s="221">
        <f aca="true" t="shared" si="1" ref="F8:L8">SUM(F9+F18+F34+F36)</f>
        <v>327100</v>
      </c>
      <c r="G8" s="221">
        <f t="shared" si="1"/>
        <v>1100</v>
      </c>
      <c r="H8" s="221">
        <f t="shared" si="1"/>
        <v>328200</v>
      </c>
      <c r="I8" s="221">
        <f t="shared" si="1"/>
        <v>91198</v>
      </c>
      <c r="J8" s="221">
        <f t="shared" si="1"/>
        <v>419398</v>
      </c>
      <c r="K8" s="221">
        <f t="shared" si="1"/>
        <v>-94815.2</v>
      </c>
      <c r="L8" s="221">
        <f t="shared" si="1"/>
        <v>324582.8</v>
      </c>
    </row>
    <row r="9" spans="1:12" ht="13.5" thickBot="1">
      <c r="A9" s="129" t="s">
        <v>70</v>
      </c>
      <c r="B9" s="158" t="s">
        <v>769</v>
      </c>
      <c r="C9" s="67" t="s">
        <v>585</v>
      </c>
      <c r="D9" s="443" t="s">
        <v>586</v>
      </c>
      <c r="E9" s="443"/>
      <c r="F9" s="211">
        <f aca="true" t="shared" si="2" ref="F9:L9">SUM(F10:F17)</f>
        <v>258000</v>
      </c>
      <c r="G9" s="211">
        <f t="shared" si="2"/>
        <v>3000</v>
      </c>
      <c r="H9" s="211">
        <f t="shared" si="2"/>
        <v>261000</v>
      </c>
      <c r="I9" s="211">
        <f t="shared" si="2"/>
        <v>91198</v>
      </c>
      <c r="J9" s="211">
        <f t="shared" si="2"/>
        <v>352198</v>
      </c>
      <c r="K9" s="211">
        <f t="shared" si="2"/>
        <v>-93998</v>
      </c>
      <c r="L9" s="211">
        <f t="shared" si="2"/>
        <v>258200</v>
      </c>
    </row>
    <row r="10" spans="1:12" ht="13.5" thickBot="1">
      <c r="A10" s="129" t="s">
        <v>73</v>
      </c>
      <c r="B10" s="159" t="s">
        <v>763</v>
      </c>
      <c r="C10" s="76"/>
      <c r="D10" s="100">
        <v>637004</v>
      </c>
      <c r="E10" s="78" t="s">
        <v>587</v>
      </c>
      <c r="F10" s="212">
        <v>150000</v>
      </c>
      <c r="G10" s="212"/>
      <c r="H10" s="212">
        <f aca="true" t="shared" si="3" ref="H10:H72">F10+G10</f>
        <v>150000</v>
      </c>
      <c r="I10" s="212"/>
      <c r="J10" s="212">
        <f aca="true" t="shared" si="4" ref="J10:J72">H10+I10</f>
        <v>150000</v>
      </c>
      <c r="K10" s="212"/>
      <c r="L10" s="212">
        <f aca="true" t="shared" si="5" ref="L10:L17">J10+K10</f>
        <v>150000</v>
      </c>
    </row>
    <row r="11" spans="1:12" ht="13.5" thickBot="1">
      <c r="A11" s="129" t="s">
        <v>75</v>
      </c>
      <c r="B11" s="158" t="s">
        <v>763</v>
      </c>
      <c r="C11" s="70"/>
      <c r="D11" s="94">
        <v>633006</v>
      </c>
      <c r="E11" s="160" t="s">
        <v>588</v>
      </c>
      <c r="F11" s="212">
        <v>6000</v>
      </c>
      <c r="G11" s="212"/>
      <c r="H11" s="212">
        <f t="shared" si="3"/>
        <v>6000</v>
      </c>
      <c r="I11" s="212">
        <v>-2000</v>
      </c>
      <c r="J11" s="212">
        <f t="shared" si="4"/>
        <v>4000</v>
      </c>
      <c r="K11" s="212">
        <v>1200</v>
      </c>
      <c r="L11" s="212">
        <f t="shared" si="5"/>
        <v>5200</v>
      </c>
    </row>
    <row r="12" spans="1:12" ht="13.5" thickBot="1">
      <c r="A12" s="129" t="s">
        <v>77</v>
      </c>
      <c r="B12" s="158" t="s">
        <v>763</v>
      </c>
      <c r="C12" s="70"/>
      <c r="D12" s="94">
        <v>637012</v>
      </c>
      <c r="E12" s="72" t="s">
        <v>589</v>
      </c>
      <c r="F12" s="212">
        <v>89000</v>
      </c>
      <c r="G12" s="212"/>
      <c r="H12" s="212">
        <f t="shared" si="3"/>
        <v>89000</v>
      </c>
      <c r="I12" s="212"/>
      <c r="J12" s="212">
        <f t="shared" si="4"/>
        <v>89000</v>
      </c>
      <c r="K12" s="212"/>
      <c r="L12" s="212">
        <f t="shared" si="5"/>
        <v>89000</v>
      </c>
    </row>
    <row r="13" spans="1:12" ht="13.5" thickBot="1">
      <c r="A13" s="129" t="s">
        <v>79</v>
      </c>
      <c r="B13" s="158" t="s">
        <v>763</v>
      </c>
      <c r="C13" s="70"/>
      <c r="D13" s="94">
        <v>637004</v>
      </c>
      <c r="E13" s="72" t="s">
        <v>590</v>
      </c>
      <c r="F13" s="212">
        <v>6000</v>
      </c>
      <c r="G13" s="212"/>
      <c r="H13" s="212">
        <f t="shared" si="3"/>
        <v>6000</v>
      </c>
      <c r="I13" s="212"/>
      <c r="J13" s="212">
        <f t="shared" si="4"/>
        <v>6000</v>
      </c>
      <c r="K13" s="212"/>
      <c r="L13" s="212">
        <f t="shared" si="5"/>
        <v>6000</v>
      </c>
    </row>
    <row r="14" spans="1:12" ht="13.5" thickBot="1">
      <c r="A14" s="129" t="s">
        <v>81</v>
      </c>
      <c r="B14" s="158" t="s">
        <v>763</v>
      </c>
      <c r="C14" s="70"/>
      <c r="D14" s="94">
        <v>637004</v>
      </c>
      <c r="E14" s="72" t="s">
        <v>591</v>
      </c>
      <c r="F14" s="212">
        <v>2500</v>
      </c>
      <c r="G14" s="212">
        <v>500</v>
      </c>
      <c r="H14" s="212">
        <f t="shared" si="3"/>
        <v>3000</v>
      </c>
      <c r="I14" s="212"/>
      <c r="J14" s="212">
        <f t="shared" si="4"/>
        <v>3000</v>
      </c>
      <c r="K14" s="212"/>
      <c r="L14" s="212">
        <f t="shared" si="5"/>
        <v>3000</v>
      </c>
    </row>
    <row r="15" spans="1:12" ht="13.5" thickBot="1">
      <c r="A15" s="129" t="s">
        <v>83</v>
      </c>
      <c r="B15" s="158" t="s">
        <v>763</v>
      </c>
      <c r="C15" s="70"/>
      <c r="D15" s="94">
        <v>637004</v>
      </c>
      <c r="E15" s="72" t="s">
        <v>907</v>
      </c>
      <c r="F15" s="212">
        <v>3000</v>
      </c>
      <c r="G15" s="212">
        <v>2000</v>
      </c>
      <c r="H15" s="212">
        <f t="shared" si="3"/>
        <v>5000</v>
      </c>
      <c r="I15" s="212"/>
      <c r="J15" s="212">
        <f t="shared" si="4"/>
        <v>5000</v>
      </c>
      <c r="K15" s="212">
        <v>-2000</v>
      </c>
      <c r="L15" s="212">
        <f t="shared" si="5"/>
        <v>3000</v>
      </c>
    </row>
    <row r="16" spans="1:12" ht="13.5" thickBot="1">
      <c r="A16" s="129" t="s">
        <v>85</v>
      </c>
      <c r="B16" s="158" t="s">
        <v>762</v>
      </c>
      <c r="C16" s="70"/>
      <c r="D16" s="94">
        <v>637004</v>
      </c>
      <c r="E16" s="72" t="s">
        <v>907</v>
      </c>
      <c r="F16" s="212"/>
      <c r="G16" s="212"/>
      <c r="H16" s="212"/>
      <c r="I16" s="212">
        <v>93198</v>
      </c>
      <c r="J16" s="212">
        <f t="shared" si="4"/>
        <v>93198</v>
      </c>
      <c r="K16" s="212">
        <v>-93198</v>
      </c>
      <c r="L16" s="212">
        <f t="shared" si="5"/>
        <v>0</v>
      </c>
    </row>
    <row r="17" spans="1:12" ht="13.5" thickBot="1">
      <c r="A17" s="129" t="s">
        <v>87</v>
      </c>
      <c r="B17" s="158" t="s">
        <v>763</v>
      </c>
      <c r="C17" s="70"/>
      <c r="D17" s="94">
        <v>637004</v>
      </c>
      <c r="E17" s="72" t="s">
        <v>592</v>
      </c>
      <c r="F17" s="212">
        <v>1500</v>
      </c>
      <c r="G17" s="212">
        <v>500</v>
      </c>
      <c r="H17" s="212">
        <f t="shared" si="3"/>
        <v>2000</v>
      </c>
      <c r="I17" s="212"/>
      <c r="J17" s="212">
        <f t="shared" si="4"/>
        <v>2000</v>
      </c>
      <c r="K17" s="212"/>
      <c r="L17" s="212">
        <f t="shared" si="5"/>
        <v>2000</v>
      </c>
    </row>
    <row r="18" spans="1:12" ht="13.5" thickBot="1">
      <c r="A18" s="129" t="s">
        <v>148</v>
      </c>
      <c r="B18" s="158"/>
      <c r="C18" s="67" t="s">
        <v>593</v>
      </c>
      <c r="D18" s="443" t="s">
        <v>594</v>
      </c>
      <c r="E18" s="443"/>
      <c r="F18" s="216">
        <f aca="true" t="shared" si="6" ref="F18:L18">F19</f>
        <v>35700</v>
      </c>
      <c r="G18" s="216">
        <f t="shared" si="6"/>
        <v>-500</v>
      </c>
      <c r="H18" s="216">
        <f t="shared" si="6"/>
        <v>35200</v>
      </c>
      <c r="I18" s="216">
        <f t="shared" si="6"/>
        <v>0</v>
      </c>
      <c r="J18" s="216">
        <f t="shared" si="6"/>
        <v>35200</v>
      </c>
      <c r="K18" s="216">
        <f t="shared" si="6"/>
        <v>-890</v>
      </c>
      <c r="L18" s="216">
        <f t="shared" si="6"/>
        <v>34310</v>
      </c>
    </row>
    <row r="19" spans="1:12" ht="13.5" thickBot="1">
      <c r="A19" s="129" t="s">
        <v>181</v>
      </c>
      <c r="B19" s="158"/>
      <c r="C19" s="70"/>
      <c r="D19" s="70"/>
      <c r="E19" s="73" t="s">
        <v>595</v>
      </c>
      <c r="F19" s="213">
        <f aca="true" t="shared" si="7" ref="F19:L19">SUM(F20:F33)</f>
        <v>35700</v>
      </c>
      <c r="G19" s="213">
        <f t="shared" si="7"/>
        <v>-500</v>
      </c>
      <c r="H19" s="213">
        <f t="shared" si="7"/>
        <v>35200</v>
      </c>
      <c r="I19" s="213">
        <f t="shared" si="7"/>
        <v>0</v>
      </c>
      <c r="J19" s="213">
        <f t="shared" si="7"/>
        <v>35200</v>
      </c>
      <c r="K19" s="213">
        <f t="shared" si="7"/>
        <v>-890</v>
      </c>
      <c r="L19" s="213">
        <f t="shared" si="7"/>
        <v>34310</v>
      </c>
    </row>
    <row r="20" spans="1:12" ht="13.5" thickBot="1">
      <c r="A20" s="129" t="s">
        <v>150</v>
      </c>
      <c r="B20" s="158" t="s">
        <v>763</v>
      </c>
      <c r="C20" s="110"/>
      <c r="D20" s="71">
        <v>611</v>
      </c>
      <c r="E20" s="72" t="s">
        <v>596</v>
      </c>
      <c r="F20" s="212">
        <v>12000</v>
      </c>
      <c r="G20" s="212"/>
      <c r="H20" s="212">
        <f t="shared" si="3"/>
        <v>12000</v>
      </c>
      <c r="I20" s="212"/>
      <c r="J20" s="212">
        <f t="shared" si="4"/>
        <v>12000</v>
      </c>
      <c r="K20" s="212"/>
      <c r="L20" s="212">
        <f aca="true" t="shared" si="8" ref="L20:L33">J20+K20</f>
        <v>12000</v>
      </c>
    </row>
    <row r="21" spans="1:12" ht="13.5" thickBot="1">
      <c r="A21" s="129" t="s">
        <v>152</v>
      </c>
      <c r="B21" s="158" t="s">
        <v>763</v>
      </c>
      <c r="C21" s="110"/>
      <c r="D21" s="94">
        <v>612001</v>
      </c>
      <c r="E21" s="72" t="s">
        <v>294</v>
      </c>
      <c r="F21" s="212">
        <v>2000</v>
      </c>
      <c r="G21" s="212">
        <v>-500</v>
      </c>
      <c r="H21" s="212">
        <f t="shared" si="3"/>
        <v>1500</v>
      </c>
      <c r="I21" s="212"/>
      <c r="J21" s="212">
        <f t="shared" si="4"/>
        <v>1500</v>
      </c>
      <c r="K21" s="212"/>
      <c r="L21" s="212">
        <f t="shared" si="8"/>
        <v>1500</v>
      </c>
    </row>
    <row r="22" spans="1:12" ht="13.5" thickBot="1">
      <c r="A22" s="129" t="s">
        <v>89</v>
      </c>
      <c r="B22" s="158" t="s">
        <v>763</v>
      </c>
      <c r="C22" s="110"/>
      <c r="D22" s="71">
        <v>620</v>
      </c>
      <c r="E22" s="72" t="s">
        <v>80</v>
      </c>
      <c r="F22" s="212">
        <v>4500</v>
      </c>
      <c r="G22" s="212"/>
      <c r="H22" s="212">
        <f t="shared" si="3"/>
        <v>4500</v>
      </c>
      <c r="I22" s="212"/>
      <c r="J22" s="212">
        <f t="shared" si="4"/>
        <v>4500</v>
      </c>
      <c r="K22" s="212">
        <v>700</v>
      </c>
      <c r="L22" s="212">
        <f t="shared" si="8"/>
        <v>5200</v>
      </c>
    </row>
    <row r="23" spans="1:12" ht="13.5" thickBot="1">
      <c r="A23" s="63" t="s">
        <v>258</v>
      </c>
      <c r="B23" s="158">
        <v>41</v>
      </c>
      <c r="C23" s="110"/>
      <c r="D23" s="71">
        <v>614</v>
      </c>
      <c r="E23" s="72" t="s">
        <v>78</v>
      </c>
      <c r="F23" s="212"/>
      <c r="G23" s="212"/>
      <c r="H23" s="212">
        <f t="shared" si="3"/>
        <v>0</v>
      </c>
      <c r="I23" s="212"/>
      <c r="J23" s="212">
        <f t="shared" si="4"/>
        <v>0</v>
      </c>
      <c r="K23" s="212">
        <v>300</v>
      </c>
      <c r="L23" s="212">
        <f t="shared" si="8"/>
        <v>300</v>
      </c>
    </row>
    <row r="24" spans="1:12" ht="13.5" thickBot="1">
      <c r="A24" s="129" t="s">
        <v>92</v>
      </c>
      <c r="B24" s="158" t="s">
        <v>763</v>
      </c>
      <c r="C24" s="110"/>
      <c r="D24" s="94">
        <v>637016</v>
      </c>
      <c r="E24" s="72" t="s">
        <v>82</v>
      </c>
      <c r="F24" s="212">
        <v>300</v>
      </c>
      <c r="G24" s="212"/>
      <c r="H24" s="212">
        <f t="shared" si="3"/>
        <v>300</v>
      </c>
      <c r="I24" s="212"/>
      <c r="J24" s="212">
        <f t="shared" si="4"/>
        <v>300</v>
      </c>
      <c r="K24" s="212">
        <v>-100</v>
      </c>
      <c r="L24" s="212">
        <f t="shared" si="8"/>
        <v>200</v>
      </c>
    </row>
    <row r="25" spans="1:12" ht="13.5" thickBot="1">
      <c r="A25" s="129" t="s">
        <v>94</v>
      </c>
      <c r="B25" s="158" t="s">
        <v>763</v>
      </c>
      <c r="C25" s="110"/>
      <c r="D25" s="94">
        <v>642015</v>
      </c>
      <c r="E25" s="72" t="s">
        <v>84</v>
      </c>
      <c r="F25" s="212">
        <v>200</v>
      </c>
      <c r="G25" s="212"/>
      <c r="H25" s="212">
        <f t="shared" si="3"/>
        <v>200</v>
      </c>
      <c r="I25" s="212"/>
      <c r="J25" s="212">
        <f t="shared" si="4"/>
        <v>200</v>
      </c>
      <c r="K25" s="212"/>
      <c r="L25" s="212">
        <f t="shared" si="8"/>
        <v>200</v>
      </c>
    </row>
    <row r="26" spans="1:12" ht="13.5" thickBot="1">
      <c r="A26" s="129" t="s">
        <v>95</v>
      </c>
      <c r="B26" s="158" t="s">
        <v>763</v>
      </c>
      <c r="C26" s="110"/>
      <c r="D26" s="94">
        <v>637014</v>
      </c>
      <c r="E26" s="72" t="s">
        <v>86</v>
      </c>
      <c r="F26" s="212">
        <v>800</v>
      </c>
      <c r="G26" s="212"/>
      <c r="H26" s="212">
        <f t="shared" si="3"/>
        <v>800</v>
      </c>
      <c r="I26" s="212"/>
      <c r="J26" s="212">
        <f t="shared" si="4"/>
        <v>800</v>
      </c>
      <c r="K26" s="212"/>
      <c r="L26" s="212">
        <f t="shared" si="8"/>
        <v>800</v>
      </c>
    </row>
    <row r="27" spans="1:12" ht="13.5" thickBot="1">
      <c r="A27" s="129" t="s">
        <v>96</v>
      </c>
      <c r="B27" s="158" t="s">
        <v>763</v>
      </c>
      <c r="C27" s="110"/>
      <c r="D27" s="94">
        <v>634001</v>
      </c>
      <c r="E27" s="72" t="s">
        <v>597</v>
      </c>
      <c r="F27" s="212">
        <v>5000</v>
      </c>
      <c r="G27" s="212"/>
      <c r="H27" s="212">
        <f t="shared" si="3"/>
        <v>5000</v>
      </c>
      <c r="I27" s="212"/>
      <c r="J27" s="212">
        <f t="shared" si="4"/>
        <v>5000</v>
      </c>
      <c r="K27" s="212">
        <v>-1000</v>
      </c>
      <c r="L27" s="212">
        <f t="shared" si="8"/>
        <v>4000</v>
      </c>
    </row>
    <row r="28" spans="1:12" ht="13.5" thickBot="1">
      <c r="A28" s="129" t="s">
        <v>97</v>
      </c>
      <c r="B28" s="158" t="s">
        <v>763</v>
      </c>
      <c r="C28" s="110"/>
      <c r="D28" s="94">
        <v>633006</v>
      </c>
      <c r="E28" s="72" t="s">
        <v>88</v>
      </c>
      <c r="F28" s="212">
        <v>200</v>
      </c>
      <c r="G28" s="212"/>
      <c r="H28" s="212">
        <f t="shared" si="3"/>
        <v>200</v>
      </c>
      <c r="I28" s="212"/>
      <c r="J28" s="212">
        <f t="shared" si="4"/>
        <v>200</v>
      </c>
      <c r="K28" s="212">
        <v>-100</v>
      </c>
      <c r="L28" s="212">
        <f t="shared" si="8"/>
        <v>100</v>
      </c>
    </row>
    <row r="29" spans="1:12" ht="13.5" thickBot="1">
      <c r="A29" s="129"/>
      <c r="B29" s="158"/>
      <c r="C29" s="110"/>
      <c r="D29" s="94">
        <v>633013</v>
      </c>
      <c r="E29" s="72" t="s">
        <v>262</v>
      </c>
      <c r="F29" s="212"/>
      <c r="G29" s="212"/>
      <c r="H29" s="212"/>
      <c r="I29" s="212"/>
      <c r="J29" s="212"/>
      <c r="K29" s="212">
        <v>210</v>
      </c>
      <c r="L29" s="212">
        <f t="shared" si="8"/>
        <v>210</v>
      </c>
    </row>
    <row r="30" spans="1:12" ht="13.5" thickBot="1">
      <c r="A30" s="129" t="s">
        <v>98</v>
      </c>
      <c r="B30" s="158" t="s">
        <v>763</v>
      </c>
      <c r="C30" s="110"/>
      <c r="D30" s="94">
        <v>634003</v>
      </c>
      <c r="E30" s="72" t="s">
        <v>598</v>
      </c>
      <c r="F30" s="212">
        <v>8000</v>
      </c>
      <c r="G30" s="212"/>
      <c r="H30" s="212">
        <f t="shared" si="3"/>
        <v>8000</v>
      </c>
      <c r="I30" s="212"/>
      <c r="J30" s="212">
        <f t="shared" si="4"/>
        <v>8000</v>
      </c>
      <c r="K30" s="212"/>
      <c r="L30" s="212">
        <f t="shared" si="8"/>
        <v>8000</v>
      </c>
    </row>
    <row r="31" spans="1:12" ht="13.5" thickBot="1">
      <c r="A31" s="129" t="s">
        <v>99</v>
      </c>
      <c r="B31" s="158" t="s">
        <v>763</v>
      </c>
      <c r="C31" s="110"/>
      <c r="D31" s="139">
        <v>637027</v>
      </c>
      <c r="E31" s="83" t="s">
        <v>341</v>
      </c>
      <c r="F31" s="337">
        <v>500</v>
      </c>
      <c r="G31" s="337"/>
      <c r="H31" s="337">
        <f t="shared" si="3"/>
        <v>500</v>
      </c>
      <c r="I31" s="337"/>
      <c r="J31" s="337">
        <f t="shared" si="4"/>
        <v>500</v>
      </c>
      <c r="K31" s="337">
        <v>-300</v>
      </c>
      <c r="L31" s="337">
        <f t="shared" si="8"/>
        <v>200</v>
      </c>
    </row>
    <row r="32" spans="1:12" ht="13.5" thickBot="1">
      <c r="A32" s="129" t="s">
        <v>100</v>
      </c>
      <c r="B32" s="158" t="s">
        <v>763</v>
      </c>
      <c r="C32" s="110"/>
      <c r="D32" s="70">
        <v>634002</v>
      </c>
      <c r="E32" s="70" t="s">
        <v>599</v>
      </c>
      <c r="F32" s="212">
        <v>2000</v>
      </c>
      <c r="G32" s="212"/>
      <c r="H32" s="212">
        <f t="shared" si="3"/>
        <v>2000</v>
      </c>
      <c r="I32" s="212"/>
      <c r="J32" s="212">
        <f t="shared" si="4"/>
        <v>2000</v>
      </c>
      <c r="K32" s="212">
        <v>-500</v>
      </c>
      <c r="L32" s="212">
        <f t="shared" si="8"/>
        <v>1500</v>
      </c>
    </row>
    <row r="33" spans="1:12" ht="13.5" thickBot="1">
      <c r="A33" s="129" t="s">
        <v>103</v>
      </c>
      <c r="B33" s="158" t="s">
        <v>763</v>
      </c>
      <c r="C33" s="110"/>
      <c r="D33" s="161">
        <v>633010</v>
      </c>
      <c r="E33" s="162" t="s">
        <v>184</v>
      </c>
      <c r="F33" s="212">
        <v>200</v>
      </c>
      <c r="G33" s="212"/>
      <c r="H33" s="212">
        <f t="shared" si="3"/>
        <v>200</v>
      </c>
      <c r="I33" s="212"/>
      <c r="J33" s="212">
        <f t="shared" si="4"/>
        <v>200</v>
      </c>
      <c r="K33" s="212">
        <v>-100</v>
      </c>
      <c r="L33" s="212">
        <f t="shared" si="8"/>
        <v>100</v>
      </c>
    </row>
    <row r="34" spans="1:12" ht="13.5" thickBot="1">
      <c r="A34" s="129" t="s">
        <v>105</v>
      </c>
      <c r="B34" s="158"/>
      <c r="C34" s="136" t="s">
        <v>600</v>
      </c>
      <c r="D34" s="443" t="s">
        <v>601</v>
      </c>
      <c r="E34" s="443"/>
      <c r="F34" s="211">
        <f aca="true" t="shared" si="9" ref="F34:L34">SUM(F35:F35)</f>
        <v>5000</v>
      </c>
      <c r="G34" s="211">
        <f t="shared" si="9"/>
        <v>-1000</v>
      </c>
      <c r="H34" s="211">
        <f t="shared" si="9"/>
        <v>4000</v>
      </c>
      <c r="I34" s="211">
        <f t="shared" si="9"/>
        <v>0</v>
      </c>
      <c r="J34" s="211">
        <f t="shared" si="9"/>
        <v>4000</v>
      </c>
      <c r="K34" s="211">
        <f t="shared" si="9"/>
        <v>0</v>
      </c>
      <c r="L34" s="211">
        <f t="shared" si="9"/>
        <v>4000</v>
      </c>
    </row>
    <row r="35" spans="1:12" ht="13.5" thickBot="1">
      <c r="A35" s="129" t="s">
        <v>107</v>
      </c>
      <c r="B35" s="158" t="s">
        <v>763</v>
      </c>
      <c r="C35" s="70"/>
      <c r="D35" s="94">
        <v>637004</v>
      </c>
      <c r="E35" s="72" t="s">
        <v>602</v>
      </c>
      <c r="F35" s="212">
        <v>5000</v>
      </c>
      <c r="G35" s="212">
        <v>-1000</v>
      </c>
      <c r="H35" s="212">
        <f t="shared" si="3"/>
        <v>4000</v>
      </c>
      <c r="I35" s="212"/>
      <c r="J35" s="212">
        <f t="shared" si="4"/>
        <v>4000</v>
      </c>
      <c r="K35" s="212"/>
      <c r="L35" s="212">
        <f>J35+K35</f>
        <v>4000</v>
      </c>
    </row>
    <row r="36" spans="1:12" ht="13.5" thickBot="1">
      <c r="A36" s="129" t="s">
        <v>109</v>
      </c>
      <c r="B36" s="158"/>
      <c r="C36" s="136" t="s">
        <v>603</v>
      </c>
      <c r="D36" s="443" t="s">
        <v>604</v>
      </c>
      <c r="E36" s="443"/>
      <c r="F36" s="211">
        <f aca="true" t="shared" si="10" ref="F36:L36">F37+F43</f>
        <v>28400</v>
      </c>
      <c r="G36" s="211">
        <f t="shared" si="10"/>
        <v>-400</v>
      </c>
      <c r="H36" s="211">
        <f t="shared" si="10"/>
        <v>28000</v>
      </c>
      <c r="I36" s="211">
        <f t="shared" si="10"/>
        <v>0</v>
      </c>
      <c r="J36" s="211">
        <f t="shared" si="10"/>
        <v>28000</v>
      </c>
      <c r="K36" s="211">
        <f t="shared" si="10"/>
        <v>72.8</v>
      </c>
      <c r="L36" s="211">
        <f t="shared" si="10"/>
        <v>28072.8</v>
      </c>
    </row>
    <row r="37" spans="1:12" ht="13.5" thickBot="1">
      <c r="A37" s="129" t="s">
        <v>111</v>
      </c>
      <c r="B37" s="158"/>
      <c r="C37" s="70"/>
      <c r="D37" s="70"/>
      <c r="E37" s="73" t="s">
        <v>605</v>
      </c>
      <c r="F37" s="213">
        <f aca="true" t="shared" si="11" ref="F37:L37">SUM(F38:F42)</f>
        <v>400</v>
      </c>
      <c r="G37" s="213">
        <f t="shared" si="11"/>
        <v>-400</v>
      </c>
      <c r="H37" s="213">
        <f t="shared" si="11"/>
        <v>0</v>
      </c>
      <c r="I37" s="213">
        <f t="shared" si="11"/>
        <v>0</v>
      </c>
      <c r="J37" s="213">
        <f t="shared" si="11"/>
        <v>0</v>
      </c>
      <c r="K37" s="213">
        <f t="shared" si="11"/>
        <v>72.8</v>
      </c>
      <c r="L37" s="213">
        <f t="shared" si="11"/>
        <v>72.8</v>
      </c>
    </row>
    <row r="38" spans="1:12" ht="13.5" thickBot="1">
      <c r="A38" s="129" t="s">
        <v>113</v>
      </c>
      <c r="B38" s="158" t="s">
        <v>768</v>
      </c>
      <c r="C38" s="70"/>
      <c r="D38" s="94">
        <v>633010</v>
      </c>
      <c r="E38" s="72" t="s">
        <v>938</v>
      </c>
      <c r="F38" s="212">
        <v>50</v>
      </c>
      <c r="G38" s="212">
        <v>-50</v>
      </c>
      <c r="H38" s="212">
        <f t="shared" si="3"/>
        <v>0</v>
      </c>
      <c r="I38" s="212"/>
      <c r="J38" s="212">
        <f t="shared" si="4"/>
        <v>0</v>
      </c>
      <c r="K38" s="212">
        <v>72.8</v>
      </c>
      <c r="L38" s="212">
        <f>J38+K38</f>
        <v>72.8</v>
      </c>
    </row>
    <row r="39" spans="1:12" ht="13.5" thickBot="1">
      <c r="A39" s="129" t="s">
        <v>115</v>
      </c>
      <c r="B39" s="158" t="s">
        <v>763</v>
      </c>
      <c r="C39" s="70"/>
      <c r="D39" s="94">
        <v>633006</v>
      </c>
      <c r="E39" s="72" t="s">
        <v>606</v>
      </c>
      <c r="F39" s="212">
        <v>50</v>
      </c>
      <c r="G39" s="212">
        <v>-50</v>
      </c>
      <c r="H39" s="212">
        <f t="shared" si="3"/>
        <v>0</v>
      </c>
      <c r="I39" s="212"/>
      <c r="J39" s="212">
        <f t="shared" si="4"/>
        <v>0</v>
      </c>
      <c r="K39" s="212"/>
      <c r="L39" s="212">
        <f>J39+K39</f>
        <v>0</v>
      </c>
    </row>
    <row r="40" spans="1:12" ht="13.5" thickBot="1">
      <c r="A40" s="129" t="s">
        <v>117</v>
      </c>
      <c r="B40" s="158" t="s">
        <v>763</v>
      </c>
      <c r="C40" s="70"/>
      <c r="D40" s="94">
        <v>637004</v>
      </c>
      <c r="E40" s="72" t="s">
        <v>607</v>
      </c>
      <c r="F40" s="212">
        <v>100</v>
      </c>
      <c r="G40" s="212">
        <v>-100</v>
      </c>
      <c r="H40" s="212">
        <f t="shared" si="3"/>
        <v>0</v>
      </c>
      <c r="I40" s="212"/>
      <c r="J40" s="212">
        <f t="shared" si="4"/>
        <v>0</v>
      </c>
      <c r="K40" s="212"/>
      <c r="L40" s="212">
        <f>J40+K40</f>
        <v>0</v>
      </c>
    </row>
    <row r="41" spans="1:12" ht="13.5" thickBot="1">
      <c r="A41" s="129" t="s">
        <v>119</v>
      </c>
      <c r="B41" s="158" t="s">
        <v>763</v>
      </c>
      <c r="C41" s="70"/>
      <c r="D41" s="94">
        <v>637012</v>
      </c>
      <c r="E41" s="72" t="s">
        <v>608</v>
      </c>
      <c r="F41" s="212">
        <v>100</v>
      </c>
      <c r="G41" s="212">
        <v>-100</v>
      </c>
      <c r="H41" s="212">
        <f t="shared" si="3"/>
        <v>0</v>
      </c>
      <c r="I41" s="212"/>
      <c r="J41" s="212">
        <f t="shared" si="4"/>
        <v>0</v>
      </c>
      <c r="K41" s="212"/>
      <c r="L41" s="212">
        <f>J41+K41</f>
        <v>0</v>
      </c>
    </row>
    <row r="42" spans="1:12" ht="13.5" thickBot="1">
      <c r="A42" s="129" t="s">
        <v>121</v>
      </c>
      <c r="B42" s="158" t="s">
        <v>763</v>
      </c>
      <c r="C42" s="70"/>
      <c r="D42" s="94">
        <v>633006</v>
      </c>
      <c r="E42" s="72" t="s">
        <v>609</v>
      </c>
      <c r="F42" s="212">
        <v>100</v>
      </c>
      <c r="G42" s="212">
        <v>-100</v>
      </c>
      <c r="H42" s="212">
        <f t="shared" si="3"/>
        <v>0</v>
      </c>
      <c r="I42" s="212"/>
      <c r="J42" s="212">
        <f t="shared" si="4"/>
        <v>0</v>
      </c>
      <c r="K42" s="212"/>
      <c r="L42" s="212">
        <f>J42+K42</f>
        <v>0</v>
      </c>
    </row>
    <row r="43" spans="1:13" ht="13.5" thickBot="1">
      <c r="A43" s="129" t="s">
        <v>123</v>
      </c>
      <c r="B43" s="158"/>
      <c r="C43" s="70"/>
      <c r="D43" s="94">
        <v>637004</v>
      </c>
      <c r="E43" s="73" t="s">
        <v>610</v>
      </c>
      <c r="F43" s="213">
        <f aca="true" t="shared" si="12" ref="F43:L43">SUM(F44:F46)</f>
        <v>28000</v>
      </c>
      <c r="G43" s="213">
        <f t="shared" si="12"/>
        <v>0</v>
      </c>
      <c r="H43" s="213">
        <f t="shared" si="12"/>
        <v>28000</v>
      </c>
      <c r="I43" s="213">
        <f t="shared" si="12"/>
        <v>0</v>
      </c>
      <c r="J43" s="213">
        <f t="shared" si="12"/>
        <v>28000</v>
      </c>
      <c r="K43" s="213">
        <f t="shared" si="12"/>
        <v>0</v>
      </c>
      <c r="L43" s="213">
        <f t="shared" si="12"/>
        <v>28000</v>
      </c>
      <c r="M43" s="79"/>
    </row>
    <row r="44" spans="1:13" ht="13.5" thickBot="1">
      <c r="A44" s="129" t="s">
        <v>124</v>
      </c>
      <c r="B44" s="158" t="s">
        <v>763</v>
      </c>
      <c r="C44" s="70"/>
      <c r="D44" s="94">
        <v>637004</v>
      </c>
      <c r="E44" s="78" t="s">
        <v>610</v>
      </c>
      <c r="F44" s="214">
        <v>25000</v>
      </c>
      <c r="G44" s="214"/>
      <c r="H44" s="214">
        <f t="shared" si="3"/>
        <v>25000</v>
      </c>
      <c r="I44" s="214"/>
      <c r="J44" s="214">
        <f t="shared" si="4"/>
        <v>25000</v>
      </c>
      <c r="K44" s="214"/>
      <c r="L44" s="214">
        <f>J44+K44</f>
        <v>25000</v>
      </c>
      <c r="M44" s="79"/>
    </row>
    <row r="45" spans="1:13" ht="13.5" thickBot="1">
      <c r="A45" s="129" t="s">
        <v>203</v>
      </c>
      <c r="B45" s="158" t="s">
        <v>763</v>
      </c>
      <c r="C45" s="70"/>
      <c r="D45" s="94">
        <v>634001</v>
      </c>
      <c r="E45" s="78" t="s">
        <v>611</v>
      </c>
      <c r="F45" s="214">
        <v>2000</v>
      </c>
      <c r="G45" s="214"/>
      <c r="H45" s="214">
        <f t="shared" si="3"/>
        <v>2000</v>
      </c>
      <c r="I45" s="214"/>
      <c r="J45" s="214">
        <f t="shared" si="4"/>
        <v>2000</v>
      </c>
      <c r="K45" s="214"/>
      <c r="L45" s="214">
        <f>J45+K45</f>
        <v>2000</v>
      </c>
      <c r="M45" s="79"/>
    </row>
    <row r="46" spans="1:13" ht="13.5" thickBot="1">
      <c r="A46" s="129" t="s">
        <v>126</v>
      </c>
      <c r="B46" s="158" t="s">
        <v>763</v>
      </c>
      <c r="C46" s="70"/>
      <c r="D46" s="94">
        <v>633006</v>
      </c>
      <c r="E46" s="78" t="s">
        <v>612</v>
      </c>
      <c r="F46" s="214">
        <v>1000</v>
      </c>
      <c r="G46" s="214"/>
      <c r="H46" s="214">
        <f t="shared" si="3"/>
        <v>1000</v>
      </c>
      <c r="I46" s="214"/>
      <c r="J46" s="214">
        <f t="shared" si="4"/>
        <v>1000</v>
      </c>
      <c r="K46" s="214"/>
      <c r="L46" s="214">
        <f>J46+K46</f>
        <v>1000</v>
      </c>
      <c r="M46" s="79"/>
    </row>
    <row r="47" spans="1:12" s="79" customFormat="1" ht="13.5" thickBot="1">
      <c r="A47" s="129" t="s">
        <v>163</v>
      </c>
      <c r="B47" s="163" t="s">
        <v>68</v>
      </c>
      <c r="C47" s="515" t="s">
        <v>69</v>
      </c>
      <c r="D47" s="515"/>
      <c r="E47" s="515"/>
      <c r="F47" s="222">
        <f aca="true" t="shared" si="13" ref="F47:L47">SUM(F48+F52)</f>
        <v>71400</v>
      </c>
      <c r="G47" s="222">
        <f t="shared" si="13"/>
        <v>-1500</v>
      </c>
      <c r="H47" s="222">
        <f t="shared" si="13"/>
        <v>69900</v>
      </c>
      <c r="I47" s="222">
        <f t="shared" si="13"/>
        <v>0</v>
      </c>
      <c r="J47" s="222">
        <f t="shared" si="13"/>
        <v>69900</v>
      </c>
      <c r="K47" s="222">
        <f t="shared" si="13"/>
        <v>0</v>
      </c>
      <c r="L47" s="222">
        <f t="shared" si="13"/>
        <v>69900</v>
      </c>
    </row>
    <row r="48" spans="1:13" ht="13.5" thickBot="1">
      <c r="A48" s="129" t="s">
        <v>127</v>
      </c>
      <c r="B48" s="158"/>
      <c r="C48" s="136" t="s">
        <v>539</v>
      </c>
      <c r="D48" s="443" t="s">
        <v>540</v>
      </c>
      <c r="E48" s="443"/>
      <c r="F48" s="211">
        <f aca="true" t="shared" si="14" ref="F48:L48">SUM(F49)</f>
        <v>31500</v>
      </c>
      <c r="G48" s="211">
        <f t="shared" si="14"/>
        <v>-4000</v>
      </c>
      <c r="H48" s="211">
        <f t="shared" si="14"/>
        <v>27500</v>
      </c>
      <c r="I48" s="211">
        <f t="shared" si="14"/>
        <v>0</v>
      </c>
      <c r="J48" s="211">
        <f t="shared" si="14"/>
        <v>27500</v>
      </c>
      <c r="K48" s="211">
        <f t="shared" si="14"/>
        <v>0</v>
      </c>
      <c r="L48" s="211">
        <f t="shared" si="14"/>
        <v>27500</v>
      </c>
      <c r="M48" s="79"/>
    </row>
    <row r="49" spans="1:12" ht="13.5" thickBot="1">
      <c r="A49" s="129" t="s">
        <v>128</v>
      </c>
      <c r="B49" s="158"/>
      <c r="C49" s="70"/>
      <c r="D49" s="164">
        <v>637004</v>
      </c>
      <c r="E49" s="73" t="s">
        <v>613</v>
      </c>
      <c r="F49" s="213">
        <f aca="true" t="shared" si="15" ref="F49:L49">SUM(F50:F51)</f>
        <v>31500</v>
      </c>
      <c r="G49" s="213">
        <f t="shared" si="15"/>
        <v>-4000</v>
      </c>
      <c r="H49" s="213">
        <f t="shared" si="15"/>
        <v>27500</v>
      </c>
      <c r="I49" s="213">
        <f t="shared" si="15"/>
        <v>0</v>
      </c>
      <c r="J49" s="213">
        <f t="shared" si="15"/>
        <v>27500</v>
      </c>
      <c r="K49" s="213">
        <f t="shared" si="15"/>
        <v>0</v>
      </c>
      <c r="L49" s="213">
        <f t="shared" si="15"/>
        <v>27500</v>
      </c>
    </row>
    <row r="50" spans="1:12" ht="13.5" thickBot="1">
      <c r="A50" s="129" t="s">
        <v>129</v>
      </c>
      <c r="B50" s="158" t="s">
        <v>763</v>
      </c>
      <c r="C50" s="70"/>
      <c r="D50" s="94">
        <v>637004</v>
      </c>
      <c r="E50" s="72" t="s">
        <v>614</v>
      </c>
      <c r="F50" s="212">
        <v>1500</v>
      </c>
      <c r="G50" s="212"/>
      <c r="H50" s="212">
        <f t="shared" si="3"/>
        <v>1500</v>
      </c>
      <c r="I50" s="212"/>
      <c r="J50" s="212">
        <f t="shared" si="4"/>
        <v>1500</v>
      </c>
      <c r="K50" s="212"/>
      <c r="L50" s="212">
        <f>J50+K50</f>
        <v>1500</v>
      </c>
    </row>
    <row r="51" spans="1:12" s="79" customFormat="1" ht="13.5" thickBot="1">
      <c r="A51" s="129" t="s">
        <v>167</v>
      </c>
      <c r="B51" s="159" t="s">
        <v>763</v>
      </c>
      <c r="C51" s="76"/>
      <c r="D51" s="100">
        <v>637004</v>
      </c>
      <c r="E51" s="78" t="s">
        <v>615</v>
      </c>
      <c r="F51" s="212">
        <v>30000</v>
      </c>
      <c r="G51" s="212">
        <v>-4000</v>
      </c>
      <c r="H51" s="212">
        <f t="shared" si="3"/>
        <v>26000</v>
      </c>
      <c r="I51" s="212"/>
      <c r="J51" s="212">
        <f t="shared" si="4"/>
        <v>26000</v>
      </c>
      <c r="K51" s="212"/>
      <c r="L51" s="212">
        <f>J51+K51</f>
        <v>26000</v>
      </c>
    </row>
    <row r="52" spans="1:12" s="79" customFormat="1" ht="13.5" thickBot="1">
      <c r="A52" s="129" t="s">
        <v>169</v>
      </c>
      <c r="B52" s="158"/>
      <c r="C52" s="136" t="s">
        <v>570</v>
      </c>
      <c r="D52" s="443" t="s">
        <v>616</v>
      </c>
      <c r="E52" s="443"/>
      <c r="F52" s="211">
        <f aca="true" t="shared" si="16" ref="F52:L52">F53</f>
        <v>39900</v>
      </c>
      <c r="G52" s="211">
        <f t="shared" si="16"/>
        <v>2500</v>
      </c>
      <c r="H52" s="211">
        <f t="shared" si="16"/>
        <v>42400</v>
      </c>
      <c r="I52" s="211">
        <f t="shared" si="16"/>
        <v>0</v>
      </c>
      <c r="J52" s="211">
        <f t="shared" si="16"/>
        <v>42400</v>
      </c>
      <c r="K52" s="211">
        <f t="shared" si="16"/>
        <v>0</v>
      </c>
      <c r="L52" s="211">
        <f t="shared" si="16"/>
        <v>42400</v>
      </c>
    </row>
    <row r="53" spans="1:12" s="79" customFormat="1" ht="13.5" thickBot="1">
      <c r="A53" s="129" t="s">
        <v>171</v>
      </c>
      <c r="B53" s="159"/>
      <c r="C53" s="516" t="s">
        <v>619</v>
      </c>
      <c r="D53" s="516"/>
      <c r="E53" s="516"/>
      <c r="F53" s="213">
        <f aca="true" t="shared" si="17" ref="F53:L53">SUM(F54:F68)</f>
        <v>39900</v>
      </c>
      <c r="G53" s="213">
        <f t="shared" si="17"/>
        <v>2500</v>
      </c>
      <c r="H53" s="213">
        <f t="shared" si="17"/>
        <v>42400</v>
      </c>
      <c r="I53" s="213">
        <f t="shared" si="17"/>
        <v>0</v>
      </c>
      <c r="J53" s="213">
        <f t="shared" si="17"/>
        <v>42400</v>
      </c>
      <c r="K53" s="213">
        <f t="shared" si="17"/>
        <v>0</v>
      </c>
      <c r="L53" s="213">
        <f t="shared" si="17"/>
        <v>42400</v>
      </c>
    </row>
    <row r="54" spans="1:12" s="79" customFormat="1" ht="13.5" thickBot="1">
      <c r="A54" s="129" t="s">
        <v>131</v>
      </c>
      <c r="B54" s="159" t="s">
        <v>763</v>
      </c>
      <c r="C54" s="165"/>
      <c r="D54" s="166">
        <v>610</v>
      </c>
      <c r="E54" s="78" t="s">
        <v>618</v>
      </c>
      <c r="F54" s="214">
        <v>11000</v>
      </c>
      <c r="G54" s="214">
        <v>2000</v>
      </c>
      <c r="H54" s="214">
        <f t="shared" si="3"/>
        <v>13000</v>
      </c>
      <c r="I54" s="214"/>
      <c r="J54" s="214">
        <f t="shared" si="4"/>
        <v>13000</v>
      </c>
      <c r="K54" s="214"/>
      <c r="L54" s="214">
        <f aca="true" t="shared" si="18" ref="L54:L68">J54+K54</f>
        <v>13000</v>
      </c>
    </row>
    <row r="55" spans="1:12" s="79" customFormat="1" ht="13.5" thickBot="1">
      <c r="A55" s="129" t="s">
        <v>205</v>
      </c>
      <c r="B55" s="159"/>
      <c r="C55" s="165"/>
      <c r="D55" s="166">
        <v>612001</v>
      </c>
      <c r="E55" s="72" t="s">
        <v>294</v>
      </c>
      <c r="F55" s="214"/>
      <c r="G55" s="214">
        <v>1500</v>
      </c>
      <c r="H55" s="214">
        <f t="shared" si="3"/>
        <v>1500</v>
      </c>
      <c r="I55" s="214"/>
      <c r="J55" s="214">
        <f t="shared" si="4"/>
        <v>1500</v>
      </c>
      <c r="K55" s="214"/>
      <c r="L55" s="214">
        <f t="shared" si="18"/>
        <v>1500</v>
      </c>
    </row>
    <row r="56" spans="1:12" s="79" customFormat="1" ht="13.5" thickBot="1">
      <c r="A56" s="129" t="s">
        <v>133</v>
      </c>
      <c r="B56" s="159" t="s">
        <v>763</v>
      </c>
      <c r="C56" s="165"/>
      <c r="D56" s="166">
        <v>620</v>
      </c>
      <c r="E56" s="167" t="s">
        <v>80</v>
      </c>
      <c r="F56" s="214">
        <v>4000</v>
      </c>
      <c r="G56" s="214"/>
      <c r="H56" s="214">
        <f t="shared" si="3"/>
        <v>4000</v>
      </c>
      <c r="I56" s="214"/>
      <c r="J56" s="214">
        <f t="shared" si="4"/>
        <v>4000</v>
      </c>
      <c r="K56" s="214"/>
      <c r="L56" s="214">
        <f t="shared" si="18"/>
        <v>4000</v>
      </c>
    </row>
    <row r="57" spans="1:12" s="79" customFormat="1" ht="13.5" thickBot="1">
      <c r="A57" s="129" t="s">
        <v>134</v>
      </c>
      <c r="B57" s="159" t="s">
        <v>763</v>
      </c>
      <c r="C57" s="165"/>
      <c r="D57" s="94">
        <v>637016</v>
      </c>
      <c r="E57" s="72" t="s">
        <v>82</v>
      </c>
      <c r="F57" s="212">
        <v>400</v>
      </c>
      <c r="G57" s="212"/>
      <c r="H57" s="212">
        <f t="shared" si="3"/>
        <v>400</v>
      </c>
      <c r="I57" s="212"/>
      <c r="J57" s="212">
        <f t="shared" si="4"/>
        <v>400</v>
      </c>
      <c r="K57" s="212"/>
      <c r="L57" s="212">
        <f t="shared" si="18"/>
        <v>400</v>
      </c>
    </row>
    <row r="58" spans="1:12" s="79" customFormat="1" ht="13.5" thickBot="1">
      <c r="A58" s="129" t="s">
        <v>135</v>
      </c>
      <c r="B58" s="159" t="s">
        <v>763</v>
      </c>
      <c r="C58" s="165"/>
      <c r="D58" s="94">
        <v>642015</v>
      </c>
      <c r="E58" s="72" t="s">
        <v>84</v>
      </c>
      <c r="F58" s="212">
        <v>200</v>
      </c>
      <c r="G58" s="212"/>
      <c r="H58" s="212">
        <f t="shared" si="3"/>
        <v>200</v>
      </c>
      <c r="I58" s="212"/>
      <c r="J58" s="212">
        <f t="shared" si="4"/>
        <v>200</v>
      </c>
      <c r="K58" s="212"/>
      <c r="L58" s="212">
        <f t="shared" si="18"/>
        <v>200</v>
      </c>
    </row>
    <row r="59" spans="1:12" s="79" customFormat="1" ht="13.5" thickBot="1">
      <c r="A59" s="129" t="s">
        <v>210</v>
      </c>
      <c r="B59" s="159" t="s">
        <v>763</v>
      </c>
      <c r="C59" s="165"/>
      <c r="D59" s="94">
        <v>637014</v>
      </c>
      <c r="E59" s="72" t="s">
        <v>86</v>
      </c>
      <c r="F59" s="212">
        <v>900</v>
      </c>
      <c r="G59" s="212"/>
      <c r="H59" s="212">
        <f t="shared" si="3"/>
        <v>900</v>
      </c>
      <c r="I59" s="212"/>
      <c r="J59" s="212">
        <f t="shared" si="4"/>
        <v>900</v>
      </c>
      <c r="K59" s="212"/>
      <c r="L59" s="212">
        <f t="shared" si="18"/>
        <v>900</v>
      </c>
    </row>
    <row r="60" spans="1:12" s="79" customFormat="1" ht="13.5" thickBot="1">
      <c r="A60" s="129" t="s">
        <v>137</v>
      </c>
      <c r="B60" s="159" t="s">
        <v>763</v>
      </c>
      <c r="C60" s="165"/>
      <c r="D60" s="94">
        <v>634001</v>
      </c>
      <c r="E60" s="72" t="s">
        <v>597</v>
      </c>
      <c r="F60" s="212">
        <v>5000</v>
      </c>
      <c r="G60" s="212">
        <v>-1000</v>
      </c>
      <c r="H60" s="212">
        <f t="shared" si="3"/>
        <v>4000</v>
      </c>
      <c r="I60" s="212"/>
      <c r="J60" s="212">
        <f t="shared" si="4"/>
        <v>4000</v>
      </c>
      <c r="K60" s="212"/>
      <c r="L60" s="212">
        <f t="shared" si="18"/>
        <v>4000</v>
      </c>
    </row>
    <row r="61" spans="1:12" s="79" customFormat="1" ht="13.5" thickBot="1">
      <c r="A61" s="129" t="s">
        <v>212</v>
      </c>
      <c r="B61" s="159" t="s">
        <v>763</v>
      </c>
      <c r="C61" s="165"/>
      <c r="D61" s="94">
        <v>633006</v>
      </c>
      <c r="E61" s="72" t="s">
        <v>88</v>
      </c>
      <c r="F61" s="212">
        <v>500</v>
      </c>
      <c r="G61" s="212"/>
      <c r="H61" s="212">
        <f t="shared" si="3"/>
        <v>500</v>
      </c>
      <c r="I61" s="212"/>
      <c r="J61" s="212">
        <f t="shared" si="4"/>
        <v>500</v>
      </c>
      <c r="K61" s="212"/>
      <c r="L61" s="212">
        <f t="shared" si="18"/>
        <v>500</v>
      </c>
    </row>
    <row r="62" spans="1:12" s="79" customFormat="1" ht="13.5" thickBot="1">
      <c r="A62" s="129" t="s">
        <v>139</v>
      </c>
      <c r="B62" s="159" t="s">
        <v>763</v>
      </c>
      <c r="C62" s="165"/>
      <c r="D62" s="94">
        <v>634003</v>
      </c>
      <c r="E62" s="72" t="s">
        <v>598</v>
      </c>
      <c r="F62" s="212">
        <v>8000</v>
      </c>
      <c r="G62" s="212"/>
      <c r="H62" s="212">
        <f t="shared" si="3"/>
        <v>8000</v>
      </c>
      <c r="I62" s="212"/>
      <c r="J62" s="212">
        <f t="shared" si="4"/>
        <v>8000</v>
      </c>
      <c r="K62" s="212"/>
      <c r="L62" s="212">
        <f t="shared" si="18"/>
        <v>8000</v>
      </c>
    </row>
    <row r="63" spans="1:12" s="79" customFormat="1" ht="13.5" thickBot="1">
      <c r="A63" s="129" t="s">
        <v>214</v>
      </c>
      <c r="B63" s="159" t="s">
        <v>763</v>
      </c>
      <c r="C63" s="165"/>
      <c r="D63" s="70">
        <v>634002</v>
      </c>
      <c r="E63" s="70" t="s">
        <v>599</v>
      </c>
      <c r="F63" s="212">
        <v>4000</v>
      </c>
      <c r="G63" s="212"/>
      <c r="H63" s="212">
        <f t="shared" si="3"/>
        <v>4000</v>
      </c>
      <c r="I63" s="212"/>
      <c r="J63" s="212">
        <f t="shared" si="4"/>
        <v>4000</v>
      </c>
      <c r="K63" s="212"/>
      <c r="L63" s="212">
        <f t="shared" si="18"/>
        <v>4000</v>
      </c>
    </row>
    <row r="64" spans="1:12" s="79" customFormat="1" ht="13.5" thickBot="1">
      <c r="A64" s="129" t="s">
        <v>215</v>
      </c>
      <c r="B64" s="159" t="s">
        <v>763</v>
      </c>
      <c r="C64" s="165"/>
      <c r="D64" s="94">
        <v>632001</v>
      </c>
      <c r="E64" s="70" t="s">
        <v>323</v>
      </c>
      <c r="F64" s="212">
        <v>5000</v>
      </c>
      <c r="G64" s="212"/>
      <c r="H64" s="212">
        <f t="shared" si="3"/>
        <v>5000</v>
      </c>
      <c r="I64" s="212"/>
      <c r="J64" s="212">
        <f t="shared" si="4"/>
        <v>5000</v>
      </c>
      <c r="K64" s="212"/>
      <c r="L64" s="212">
        <f t="shared" si="18"/>
        <v>5000</v>
      </c>
    </row>
    <row r="65" spans="1:12" s="79" customFormat="1" ht="13.5" thickBot="1">
      <c r="A65" s="129" t="s">
        <v>217</v>
      </c>
      <c r="B65" s="159" t="s">
        <v>763</v>
      </c>
      <c r="C65" s="165"/>
      <c r="D65" s="94">
        <v>632002</v>
      </c>
      <c r="E65" s="70" t="s">
        <v>620</v>
      </c>
      <c r="F65" s="212">
        <v>100</v>
      </c>
      <c r="G65" s="212"/>
      <c r="H65" s="212">
        <f t="shared" si="3"/>
        <v>100</v>
      </c>
      <c r="I65" s="212"/>
      <c r="J65" s="212">
        <f t="shared" si="4"/>
        <v>100</v>
      </c>
      <c r="K65" s="212"/>
      <c r="L65" s="212">
        <f t="shared" si="18"/>
        <v>100</v>
      </c>
    </row>
    <row r="66" spans="1:12" s="79" customFormat="1" ht="13.5" thickBot="1">
      <c r="A66" s="129" t="s">
        <v>219</v>
      </c>
      <c r="B66" s="159" t="s">
        <v>763</v>
      </c>
      <c r="C66" s="165"/>
      <c r="D66" s="94">
        <v>637004</v>
      </c>
      <c r="E66" s="70" t="s">
        <v>162</v>
      </c>
      <c r="F66" s="212">
        <v>500</v>
      </c>
      <c r="G66" s="212"/>
      <c r="H66" s="212">
        <f t="shared" si="3"/>
        <v>500</v>
      </c>
      <c r="I66" s="212"/>
      <c r="J66" s="212">
        <f t="shared" si="4"/>
        <v>500</v>
      </c>
      <c r="K66" s="212"/>
      <c r="L66" s="212">
        <f t="shared" si="18"/>
        <v>500</v>
      </c>
    </row>
    <row r="67" spans="1:12" s="79" customFormat="1" ht="13.5" thickBot="1">
      <c r="A67" s="129" t="s">
        <v>220</v>
      </c>
      <c r="B67" s="159" t="s">
        <v>763</v>
      </c>
      <c r="C67" s="165"/>
      <c r="D67" s="94">
        <v>637027</v>
      </c>
      <c r="E67" s="70" t="s">
        <v>621</v>
      </c>
      <c r="F67" s="212">
        <v>200</v>
      </c>
      <c r="G67" s="212"/>
      <c r="H67" s="212">
        <f t="shared" si="3"/>
        <v>200</v>
      </c>
      <c r="I67" s="212"/>
      <c r="J67" s="212">
        <f t="shared" si="4"/>
        <v>200</v>
      </c>
      <c r="K67" s="212"/>
      <c r="L67" s="212">
        <f t="shared" si="18"/>
        <v>200</v>
      </c>
    </row>
    <row r="68" spans="1:12" s="79" customFormat="1" ht="13.5" thickBot="1">
      <c r="A68" s="129" t="s">
        <v>223</v>
      </c>
      <c r="B68" s="159" t="s">
        <v>763</v>
      </c>
      <c r="C68" s="165"/>
      <c r="D68" s="161">
        <v>633010</v>
      </c>
      <c r="E68" s="162" t="s">
        <v>184</v>
      </c>
      <c r="F68" s="212">
        <v>100</v>
      </c>
      <c r="G68" s="212"/>
      <c r="H68" s="212">
        <f t="shared" si="3"/>
        <v>100</v>
      </c>
      <c r="I68" s="212"/>
      <c r="J68" s="212">
        <f t="shared" si="4"/>
        <v>100</v>
      </c>
      <c r="K68" s="212"/>
      <c r="L68" s="212">
        <f t="shared" si="18"/>
        <v>100</v>
      </c>
    </row>
    <row r="69" spans="1:12" s="79" customFormat="1" ht="13.5" thickBot="1">
      <c r="A69" s="129" t="s">
        <v>225</v>
      </c>
      <c r="B69" s="163" t="s">
        <v>198</v>
      </c>
      <c r="C69" s="515" t="s">
        <v>622</v>
      </c>
      <c r="D69" s="515"/>
      <c r="E69" s="515"/>
      <c r="F69" s="222">
        <f>F70</f>
        <v>500</v>
      </c>
      <c r="G69" s="222">
        <f aca="true" t="shared" si="19" ref="G69:L70">G70</f>
        <v>400</v>
      </c>
      <c r="H69" s="222">
        <f t="shared" si="19"/>
        <v>900</v>
      </c>
      <c r="I69" s="222">
        <f t="shared" si="19"/>
        <v>0</v>
      </c>
      <c r="J69" s="222">
        <f t="shared" si="19"/>
        <v>900</v>
      </c>
      <c r="K69" s="222">
        <f t="shared" si="19"/>
        <v>0</v>
      </c>
      <c r="L69" s="222">
        <f t="shared" si="19"/>
        <v>900</v>
      </c>
    </row>
    <row r="70" spans="1:12" ht="13.5" thickBot="1">
      <c r="A70" s="129" t="s">
        <v>226</v>
      </c>
      <c r="B70" s="158"/>
      <c r="C70" s="443" t="s">
        <v>623</v>
      </c>
      <c r="D70" s="443"/>
      <c r="E70" s="443"/>
      <c r="F70" s="211">
        <f>F71</f>
        <v>500</v>
      </c>
      <c r="G70" s="211">
        <f t="shared" si="19"/>
        <v>400</v>
      </c>
      <c r="H70" s="211">
        <f t="shared" si="19"/>
        <v>900</v>
      </c>
      <c r="I70" s="211">
        <f t="shared" si="19"/>
        <v>0</v>
      </c>
      <c r="J70" s="211">
        <f t="shared" si="19"/>
        <v>900</v>
      </c>
      <c r="K70" s="211">
        <f t="shared" si="19"/>
        <v>0</v>
      </c>
      <c r="L70" s="211">
        <f t="shared" si="19"/>
        <v>900</v>
      </c>
    </row>
    <row r="71" spans="1:13" s="79" customFormat="1" ht="13.5" thickBot="1">
      <c r="A71" s="129" t="s">
        <v>228</v>
      </c>
      <c r="B71" s="159"/>
      <c r="C71" s="516" t="s">
        <v>624</v>
      </c>
      <c r="D71" s="516"/>
      <c r="E71" s="516"/>
      <c r="F71" s="213">
        <f aca="true" t="shared" si="20" ref="F71:L71">SUM(F72:F72)</f>
        <v>500</v>
      </c>
      <c r="G71" s="213">
        <f t="shared" si="20"/>
        <v>400</v>
      </c>
      <c r="H71" s="213">
        <f t="shared" si="20"/>
        <v>900</v>
      </c>
      <c r="I71" s="213">
        <f t="shared" si="20"/>
        <v>0</v>
      </c>
      <c r="J71" s="213">
        <f t="shared" si="20"/>
        <v>900</v>
      </c>
      <c r="K71" s="213">
        <f t="shared" si="20"/>
        <v>0</v>
      </c>
      <c r="L71" s="213">
        <f t="shared" si="20"/>
        <v>900</v>
      </c>
      <c r="M71"/>
    </row>
    <row r="72" spans="1:12" ht="12.75">
      <c r="A72" s="129" t="s">
        <v>229</v>
      </c>
      <c r="B72" s="158" t="s">
        <v>763</v>
      </c>
      <c r="C72" s="70"/>
      <c r="D72" s="94">
        <v>637004</v>
      </c>
      <c r="E72" s="72" t="s">
        <v>625</v>
      </c>
      <c r="F72" s="212">
        <v>500</v>
      </c>
      <c r="G72" s="212">
        <v>400</v>
      </c>
      <c r="H72" s="212">
        <f t="shared" si="3"/>
        <v>900</v>
      </c>
      <c r="I72" s="212"/>
      <c r="J72" s="212">
        <f t="shared" si="4"/>
        <v>900</v>
      </c>
      <c r="K72" s="212"/>
      <c r="L72" s="212">
        <f>J72+K72</f>
        <v>900</v>
      </c>
    </row>
    <row r="73" spans="1:6" ht="12.75">
      <c r="A73" s="90"/>
      <c r="B73" s="59"/>
      <c r="C73" s="59"/>
      <c r="D73" s="59"/>
      <c r="E73" s="59"/>
      <c r="F73" s="336"/>
    </row>
    <row r="74" spans="1:6" ht="12.75">
      <c r="A74" s="90"/>
      <c r="B74" s="59"/>
      <c r="C74" s="59"/>
      <c r="D74" s="59"/>
      <c r="E74" s="59"/>
      <c r="F74" s="336"/>
    </row>
    <row r="75" spans="1:12" ht="20.25">
      <c r="A75" s="519" t="s">
        <v>581</v>
      </c>
      <c r="B75" s="519"/>
      <c r="C75" s="519"/>
      <c r="D75" s="519"/>
      <c r="E75" s="519"/>
      <c r="F75" s="355"/>
      <c r="G75" s="355"/>
      <c r="H75" s="355"/>
      <c r="I75" s="355"/>
      <c r="J75" s="355"/>
      <c r="K75" s="355"/>
      <c r="L75" s="355"/>
    </row>
    <row r="76" spans="1:12" ht="13.5" thickBot="1">
      <c r="A76" s="59"/>
      <c r="B76" s="59"/>
      <c r="C76" s="59"/>
      <c r="D76" s="59"/>
      <c r="E76" s="59"/>
      <c r="F76" s="339"/>
      <c r="G76" s="339"/>
      <c r="H76" s="339"/>
      <c r="I76" s="339"/>
      <c r="J76" s="339"/>
      <c r="K76" s="339"/>
      <c r="L76" s="339"/>
    </row>
    <row r="77" spans="1:12" ht="13.5" thickBot="1">
      <c r="A77" s="457"/>
      <c r="B77" s="458" t="s">
        <v>64</v>
      </c>
      <c r="C77" s="458"/>
      <c r="D77" s="459" t="s">
        <v>65</v>
      </c>
      <c r="E77" s="459"/>
      <c r="F77" s="466" t="s">
        <v>786</v>
      </c>
      <c r="G77" s="467"/>
      <c r="H77" s="467"/>
      <c r="I77" s="467"/>
      <c r="J77" s="467"/>
      <c r="K77" s="467"/>
      <c r="L77" s="468"/>
    </row>
    <row r="78" spans="1:12" ht="13.5" thickBot="1">
      <c r="A78" s="457"/>
      <c r="B78" s="457"/>
      <c r="C78" s="458"/>
      <c r="D78" s="459"/>
      <c r="E78" s="459"/>
      <c r="F78" s="470" t="s">
        <v>286</v>
      </c>
      <c r="G78" s="471"/>
      <c r="H78" s="471"/>
      <c r="I78" s="471"/>
      <c r="J78" s="471"/>
      <c r="K78" s="471"/>
      <c r="L78" s="472"/>
    </row>
    <row r="79" spans="1:12" ht="13.5" thickBot="1">
      <c r="A79" s="457"/>
      <c r="B79" s="457"/>
      <c r="C79" s="458"/>
      <c r="D79" s="459"/>
      <c r="E79" s="459"/>
      <c r="F79" s="469">
        <v>2015</v>
      </c>
      <c r="G79" s="469" t="s">
        <v>823</v>
      </c>
      <c r="H79" s="469" t="s">
        <v>826</v>
      </c>
      <c r="I79" s="469" t="s">
        <v>877</v>
      </c>
      <c r="J79" s="469" t="s">
        <v>895</v>
      </c>
      <c r="K79" s="469" t="s">
        <v>914</v>
      </c>
      <c r="L79" s="469" t="s">
        <v>945</v>
      </c>
    </row>
    <row r="80" spans="1:12" ht="13.5" thickBot="1">
      <c r="A80" s="457"/>
      <c r="B80" s="457"/>
      <c r="C80" s="458"/>
      <c r="D80" s="459"/>
      <c r="E80" s="459"/>
      <c r="F80" s="469"/>
      <c r="G80" s="469"/>
      <c r="H80" s="469"/>
      <c r="I80" s="469"/>
      <c r="J80" s="469"/>
      <c r="K80" s="469"/>
      <c r="L80" s="469"/>
    </row>
    <row r="81" spans="1:12" ht="13.5" thickBot="1">
      <c r="A81" s="156"/>
      <c r="B81" s="518" t="s">
        <v>582</v>
      </c>
      <c r="C81" s="518"/>
      <c r="D81" s="518"/>
      <c r="E81" s="518"/>
      <c r="F81" s="210">
        <f aca="true" t="shared" si="21" ref="F81:L81">F82+F89+F94</f>
        <v>0</v>
      </c>
      <c r="G81" s="210">
        <f t="shared" si="21"/>
        <v>0</v>
      </c>
      <c r="H81" s="210">
        <f t="shared" si="21"/>
        <v>0</v>
      </c>
      <c r="I81" s="210">
        <f t="shared" si="21"/>
        <v>600</v>
      </c>
      <c r="J81" s="210">
        <f t="shared" si="21"/>
        <v>600</v>
      </c>
      <c r="K81" s="210">
        <f t="shared" si="21"/>
        <v>0</v>
      </c>
      <c r="L81" s="210">
        <f t="shared" si="21"/>
        <v>600</v>
      </c>
    </row>
    <row r="82" spans="1:12" ht="13.5" thickBot="1">
      <c r="A82" s="129" t="s">
        <v>67</v>
      </c>
      <c r="B82" s="157" t="s">
        <v>583</v>
      </c>
      <c r="C82" s="517" t="s">
        <v>584</v>
      </c>
      <c r="D82" s="517"/>
      <c r="E82" s="517"/>
      <c r="F82" s="356">
        <f aca="true" t="shared" si="22" ref="F82:L82">F83+F85</f>
        <v>0</v>
      </c>
      <c r="G82" s="356">
        <f t="shared" si="22"/>
        <v>0</v>
      </c>
      <c r="H82" s="356">
        <f t="shared" si="22"/>
        <v>0</v>
      </c>
      <c r="I82" s="356">
        <f t="shared" si="22"/>
        <v>600</v>
      </c>
      <c r="J82" s="356">
        <f t="shared" si="22"/>
        <v>600</v>
      </c>
      <c r="K82" s="356">
        <f t="shared" si="22"/>
        <v>0</v>
      </c>
      <c r="L82" s="356">
        <f t="shared" si="22"/>
        <v>600</v>
      </c>
    </row>
    <row r="83" spans="1:12" ht="13.5" thickBot="1">
      <c r="A83" s="129" t="s">
        <v>70</v>
      </c>
      <c r="B83" s="158"/>
      <c r="C83" s="67" t="s">
        <v>585</v>
      </c>
      <c r="D83" s="443" t="s">
        <v>586</v>
      </c>
      <c r="E83" s="443"/>
      <c r="F83" s="211">
        <f aca="true" t="shared" si="23" ref="F83:L83">F84</f>
        <v>0</v>
      </c>
      <c r="G83" s="211">
        <f t="shared" si="23"/>
        <v>0</v>
      </c>
      <c r="H83" s="211">
        <f t="shared" si="23"/>
        <v>0</v>
      </c>
      <c r="I83" s="211">
        <f t="shared" si="23"/>
        <v>600</v>
      </c>
      <c r="J83" s="211">
        <f t="shared" si="23"/>
        <v>600</v>
      </c>
      <c r="K83" s="211">
        <f t="shared" si="23"/>
        <v>0</v>
      </c>
      <c r="L83" s="211">
        <f t="shared" si="23"/>
        <v>600</v>
      </c>
    </row>
    <row r="84" spans="1:12" ht="13.5" thickBot="1">
      <c r="A84" s="129" t="s">
        <v>73</v>
      </c>
      <c r="B84" s="158"/>
      <c r="C84" s="70"/>
      <c r="D84" s="70" t="s">
        <v>745</v>
      </c>
      <c r="E84" s="72" t="s">
        <v>902</v>
      </c>
      <c r="F84" s="212"/>
      <c r="G84" s="212"/>
      <c r="H84" s="212"/>
      <c r="I84" s="212">
        <v>600</v>
      </c>
      <c r="J84" s="212">
        <f aca="true" t="shared" si="24" ref="J84:J98">H84+I84</f>
        <v>600</v>
      </c>
      <c r="K84" s="212"/>
      <c r="L84" s="212">
        <f>J84+K84</f>
        <v>600</v>
      </c>
    </row>
    <row r="85" spans="1:12" ht="13.5" thickBot="1">
      <c r="A85" s="129" t="s">
        <v>75</v>
      </c>
      <c r="B85" s="158"/>
      <c r="C85" s="67" t="s">
        <v>593</v>
      </c>
      <c r="D85" s="443" t="s">
        <v>746</v>
      </c>
      <c r="E85" s="443"/>
      <c r="F85" s="211">
        <f aca="true" t="shared" si="25" ref="F85:L85">F86</f>
        <v>0</v>
      </c>
      <c r="G85" s="211">
        <f t="shared" si="25"/>
        <v>0</v>
      </c>
      <c r="H85" s="211">
        <f t="shared" si="25"/>
        <v>0</v>
      </c>
      <c r="I85" s="211">
        <f t="shared" si="25"/>
        <v>0</v>
      </c>
      <c r="J85" s="211">
        <f t="shared" si="25"/>
        <v>0</v>
      </c>
      <c r="K85" s="211">
        <f t="shared" si="25"/>
        <v>0</v>
      </c>
      <c r="L85" s="211">
        <f t="shared" si="25"/>
        <v>0</v>
      </c>
    </row>
    <row r="86" spans="1:12" ht="13.5" thickBot="1">
      <c r="A86" s="129" t="s">
        <v>77</v>
      </c>
      <c r="B86" s="158"/>
      <c r="C86" s="70"/>
      <c r="D86" s="70"/>
      <c r="E86" s="73" t="s">
        <v>594</v>
      </c>
      <c r="F86" s="213">
        <f aca="true" t="shared" si="26" ref="F86:L86">F87+F88</f>
        <v>0</v>
      </c>
      <c r="G86" s="213">
        <f t="shared" si="26"/>
        <v>0</v>
      </c>
      <c r="H86" s="213">
        <f t="shared" si="26"/>
        <v>0</v>
      </c>
      <c r="I86" s="213">
        <f t="shared" si="26"/>
        <v>0</v>
      </c>
      <c r="J86" s="213">
        <f t="shared" si="26"/>
        <v>0</v>
      </c>
      <c r="K86" s="213">
        <f t="shared" si="26"/>
        <v>0</v>
      </c>
      <c r="L86" s="213">
        <f t="shared" si="26"/>
        <v>0</v>
      </c>
    </row>
    <row r="87" spans="1:12" ht="13.5" thickBot="1">
      <c r="A87" s="129" t="s">
        <v>79</v>
      </c>
      <c r="B87" s="158"/>
      <c r="C87" s="70"/>
      <c r="D87" s="94">
        <v>714005</v>
      </c>
      <c r="E87" s="72" t="s">
        <v>747</v>
      </c>
      <c r="F87" s="212"/>
      <c r="G87" s="212"/>
      <c r="H87" s="212"/>
      <c r="I87" s="212"/>
      <c r="J87" s="212">
        <f t="shared" si="24"/>
        <v>0</v>
      </c>
      <c r="K87" s="212"/>
      <c r="L87" s="212">
        <f>J87+K87</f>
        <v>0</v>
      </c>
    </row>
    <row r="88" spans="1:12" ht="13.5" thickBot="1">
      <c r="A88" s="129" t="s">
        <v>81</v>
      </c>
      <c r="B88" s="158"/>
      <c r="C88" s="70"/>
      <c r="D88" s="94">
        <v>714005</v>
      </c>
      <c r="E88" s="72" t="s">
        <v>748</v>
      </c>
      <c r="F88" s="212"/>
      <c r="G88" s="212"/>
      <c r="H88" s="212"/>
      <c r="I88" s="212"/>
      <c r="J88" s="212">
        <f t="shared" si="24"/>
        <v>0</v>
      </c>
      <c r="K88" s="212"/>
      <c r="L88" s="212">
        <f>J88+K88</f>
        <v>0</v>
      </c>
    </row>
    <row r="89" spans="1:12" ht="13.5" thickBot="1">
      <c r="A89" s="129" t="s">
        <v>83</v>
      </c>
      <c r="B89" s="163" t="s">
        <v>68</v>
      </c>
      <c r="C89" s="515" t="s">
        <v>69</v>
      </c>
      <c r="D89" s="515"/>
      <c r="E89" s="515"/>
      <c r="F89" s="215">
        <f>F90</f>
        <v>0</v>
      </c>
      <c r="G89" s="215">
        <f aca="true" t="shared" si="27" ref="G89:L90">G90</f>
        <v>0</v>
      </c>
      <c r="H89" s="215">
        <f t="shared" si="27"/>
        <v>0</v>
      </c>
      <c r="I89" s="215">
        <f t="shared" si="27"/>
        <v>0</v>
      </c>
      <c r="J89" s="215">
        <f t="shared" si="27"/>
        <v>0</v>
      </c>
      <c r="K89" s="215">
        <f t="shared" si="27"/>
        <v>0</v>
      </c>
      <c r="L89" s="215">
        <f t="shared" si="27"/>
        <v>0</v>
      </c>
    </row>
    <row r="90" spans="1:12" ht="13.5" thickBot="1">
      <c r="A90" s="129" t="s">
        <v>85</v>
      </c>
      <c r="B90" s="158"/>
      <c r="C90" s="136" t="s">
        <v>570</v>
      </c>
      <c r="D90" s="443" t="s">
        <v>616</v>
      </c>
      <c r="E90" s="443"/>
      <c r="F90" s="216">
        <f>F91</f>
        <v>0</v>
      </c>
      <c r="G90" s="216">
        <f t="shared" si="27"/>
        <v>0</v>
      </c>
      <c r="H90" s="216">
        <f t="shared" si="27"/>
        <v>0</v>
      </c>
      <c r="I90" s="216">
        <f t="shared" si="27"/>
        <v>0</v>
      </c>
      <c r="J90" s="216">
        <f t="shared" si="27"/>
        <v>0</v>
      </c>
      <c r="K90" s="216">
        <f t="shared" si="27"/>
        <v>0</v>
      </c>
      <c r="L90" s="216">
        <f t="shared" si="27"/>
        <v>0</v>
      </c>
    </row>
    <row r="91" spans="1:12" ht="13.5" thickBot="1">
      <c r="A91" s="129" t="s">
        <v>87</v>
      </c>
      <c r="B91" s="159"/>
      <c r="C91" s="516" t="s">
        <v>617</v>
      </c>
      <c r="D91" s="516"/>
      <c r="E91" s="516"/>
      <c r="F91" s="213">
        <f aca="true" t="shared" si="28" ref="F91:L91">F92+F93</f>
        <v>0</v>
      </c>
      <c r="G91" s="213">
        <f t="shared" si="28"/>
        <v>0</v>
      </c>
      <c r="H91" s="213">
        <f t="shared" si="28"/>
        <v>0</v>
      </c>
      <c r="I91" s="213">
        <f t="shared" si="28"/>
        <v>0</v>
      </c>
      <c r="J91" s="213">
        <f t="shared" si="28"/>
        <v>0</v>
      </c>
      <c r="K91" s="213">
        <f t="shared" si="28"/>
        <v>0</v>
      </c>
      <c r="L91" s="213">
        <f t="shared" si="28"/>
        <v>0</v>
      </c>
    </row>
    <row r="92" spans="1:12" ht="13.5" thickBot="1">
      <c r="A92" s="129" t="s">
        <v>148</v>
      </c>
      <c r="B92" s="159"/>
      <c r="C92" s="165"/>
      <c r="D92" s="100">
        <v>713004</v>
      </c>
      <c r="E92" s="78" t="s">
        <v>749</v>
      </c>
      <c r="F92" s="214"/>
      <c r="G92" s="214"/>
      <c r="H92" s="214"/>
      <c r="I92" s="214"/>
      <c r="J92" s="214">
        <f t="shared" si="24"/>
        <v>0</v>
      </c>
      <c r="K92" s="214"/>
      <c r="L92" s="214">
        <f>J92+K92</f>
        <v>0</v>
      </c>
    </row>
    <row r="93" spans="1:12" ht="13.5" thickBot="1">
      <c r="A93" s="129" t="s">
        <v>181</v>
      </c>
      <c r="B93" s="159"/>
      <c r="C93" s="165"/>
      <c r="D93" s="100">
        <v>719200</v>
      </c>
      <c r="E93" s="78" t="s">
        <v>750</v>
      </c>
      <c r="F93" s="214"/>
      <c r="G93" s="214"/>
      <c r="H93" s="214"/>
      <c r="I93" s="214"/>
      <c r="J93" s="214">
        <f t="shared" si="24"/>
        <v>0</v>
      </c>
      <c r="K93" s="214"/>
      <c r="L93" s="214">
        <f>J93+K93</f>
        <v>0</v>
      </c>
    </row>
    <row r="94" spans="1:12" ht="13.5" thickBot="1">
      <c r="A94" s="129" t="s">
        <v>150</v>
      </c>
      <c r="B94" s="163" t="s">
        <v>198</v>
      </c>
      <c r="C94" s="515" t="s">
        <v>622</v>
      </c>
      <c r="D94" s="515"/>
      <c r="E94" s="515"/>
      <c r="F94" s="215">
        <f>F95</f>
        <v>0</v>
      </c>
      <c r="G94" s="215">
        <f aca="true" t="shared" si="29" ref="G94:L95">G95</f>
        <v>0</v>
      </c>
      <c r="H94" s="215">
        <f t="shared" si="29"/>
        <v>0</v>
      </c>
      <c r="I94" s="215">
        <f t="shared" si="29"/>
        <v>0</v>
      </c>
      <c r="J94" s="215">
        <f t="shared" si="29"/>
        <v>0</v>
      </c>
      <c r="K94" s="215">
        <f t="shared" si="29"/>
        <v>0</v>
      </c>
      <c r="L94" s="215">
        <f t="shared" si="29"/>
        <v>0</v>
      </c>
    </row>
    <row r="95" spans="1:12" ht="13.5" thickBot="1">
      <c r="A95" s="129" t="s">
        <v>152</v>
      </c>
      <c r="B95" s="158"/>
      <c r="C95" s="443" t="s">
        <v>623</v>
      </c>
      <c r="D95" s="443"/>
      <c r="E95" s="443"/>
      <c r="F95" s="216">
        <f>F96</f>
        <v>0</v>
      </c>
      <c r="G95" s="216">
        <f t="shared" si="29"/>
        <v>0</v>
      </c>
      <c r="H95" s="216">
        <f t="shared" si="29"/>
        <v>0</v>
      </c>
      <c r="I95" s="216">
        <f t="shared" si="29"/>
        <v>0</v>
      </c>
      <c r="J95" s="216">
        <f t="shared" si="29"/>
        <v>0</v>
      </c>
      <c r="K95" s="216">
        <f t="shared" si="29"/>
        <v>0</v>
      </c>
      <c r="L95" s="216">
        <f t="shared" si="29"/>
        <v>0</v>
      </c>
    </row>
    <row r="96" spans="1:12" ht="13.5" thickBot="1">
      <c r="A96" s="129" t="s">
        <v>89</v>
      </c>
      <c r="B96" s="159"/>
      <c r="C96" s="516" t="s">
        <v>624</v>
      </c>
      <c r="D96" s="516"/>
      <c r="E96" s="516"/>
      <c r="F96" s="213">
        <f aca="true" t="shared" si="30" ref="F96:L96">F97+F98+F99</f>
        <v>0</v>
      </c>
      <c r="G96" s="213">
        <f t="shared" si="30"/>
        <v>0</v>
      </c>
      <c r="H96" s="213">
        <f t="shared" si="30"/>
        <v>0</v>
      </c>
      <c r="I96" s="213">
        <f t="shared" si="30"/>
        <v>0</v>
      </c>
      <c r="J96" s="213">
        <f t="shared" si="30"/>
        <v>0</v>
      </c>
      <c r="K96" s="213">
        <f t="shared" si="30"/>
        <v>0</v>
      </c>
      <c r="L96" s="213">
        <f t="shared" si="30"/>
        <v>0</v>
      </c>
    </row>
    <row r="97" spans="1:12" ht="13.5" thickBot="1">
      <c r="A97" s="129" t="s">
        <v>92</v>
      </c>
      <c r="B97" s="158"/>
      <c r="C97" s="70"/>
      <c r="D97" s="70" t="s">
        <v>552</v>
      </c>
      <c r="E97" s="72" t="s">
        <v>751</v>
      </c>
      <c r="F97" s="214"/>
      <c r="G97" s="214"/>
      <c r="H97" s="214"/>
      <c r="I97" s="214"/>
      <c r="J97" s="214">
        <f t="shared" si="24"/>
        <v>0</v>
      </c>
      <c r="K97" s="214"/>
      <c r="L97" s="214">
        <f>J97+K97</f>
        <v>0</v>
      </c>
    </row>
    <row r="98" spans="1:12" ht="13.5" thickBot="1">
      <c r="A98" s="129" t="s">
        <v>94</v>
      </c>
      <c r="B98" s="158"/>
      <c r="C98" s="70"/>
      <c r="D98" s="70" t="s">
        <v>552</v>
      </c>
      <c r="E98" s="72" t="s">
        <v>752</v>
      </c>
      <c r="F98" s="214"/>
      <c r="G98" s="214"/>
      <c r="H98" s="214"/>
      <c r="I98" s="214"/>
      <c r="J98" s="214">
        <f t="shared" si="24"/>
        <v>0</v>
      </c>
      <c r="K98" s="214"/>
      <c r="L98" s="214">
        <f>J98+K98</f>
        <v>0</v>
      </c>
    </row>
    <row r="99" spans="1:12" ht="12.75">
      <c r="A99" s="129" t="s">
        <v>95</v>
      </c>
      <c r="B99" s="158"/>
      <c r="C99" s="70"/>
      <c r="D99" s="70" t="s">
        <v>552</v>
      </c>
      <c r="E99" s="72" t="s">
        <v>753</v>
      </c>
      <c r="F99" s="214"/>
      <c r="G99" s="214"/>
      <c r="H99" s="214"/>
      <c r="I99" s="214"/>
      <c r="J99" s="214"/>
      <c r="K99" s="214"/>
      <c r="L99" s="214"/>
    </row>
    <row r="100" spans="1:6" ht="12.75">
      <c r="A100" s="59"/>
      <c r="B100" s="59"/>
      <c r="C100" s="59"/>
      <c r="D100" s="59"/>
      <c r="E100" s="59"/>
      <c r="F100" s="336"/>
    </row>
    <row r="101" spans="1:6" ht="12.75">
      <c r="A101" s="59"/>
      <c r="B101" s="59"/>
      <c r="C101" s="59"/>
      <c r="D101" s="59"/>
      <c r="E101" s="59"/>
      <c r="F101" s="336"/>
    </row>
    <row r="102" spans="1:6" ht="12.75">
      <c r="A102" s="59"/>
      <c r="B102" s="59"/>
      <c r="C102" s="59"/>
      <c r="D102" s="59"/>
      <c r="E102" s="59"/>
      <c r="F102" s="336"/>
    </row>
    <row r="103" spans="1:6" ht="12.75">
      <c r="A103" s="59"/>
      <c r="B103" s="59"/>
      <c r="C103" s="59"/>
      <c r="D103" s="59"/>
      <c r="E103" s="59"/>
      <c r="F103" s="336"/>
    </row>
    <row r="104" spans="1:6" ht="12.75">
      <c r="A104" s="59"/>
      <c r="B104" s="59"/>
      <c r="C104" s="59"/>
      <c r="D104" s="59"/>
      <c r="E104" s="59"/>
      <c r="F104" s="336"/>
    </row>
    <row r="105" spans="1:6" ht="12.75">
      <c r="A105" s="59"/>
      <c r="B105" s="59"/>
      <c r="C105" s="59"/>
      <c r="D105" s="59"/>
      <c r="E105" s="59"/>
      <c r="F105" s="336"/>
    </row>
    <row r="106" spans="1:6" ht="12.75">
      <c r="A106" s="59"/>
      <c r="B106" s="59"/>
      <c r="C106" s="59"/>
      <c r="D106" s="59"/>
      <c r="E106" s="59"/>
      <c r="F106" s="336"/>
    </row>
    <row r="107" spans="1:6" ht="12.75">
      <c r="A107" s="59"/>
      <c r="B107" s="59"/>
      <c r="C107" s="59"/>
      <c r="D107" s="59"/>
      <c r="E107" s="59"/>
      <c r="F107" s="336"/>
    </row>
    <row r="108" spans="1:6" ht="12.75">
      <c r="A108" s="59"/>
      <c r="B108" s="59"/>
      <c r="C108" s="59"/>
      <c r="D108" s="59"/>
      <c r="E108" s="59"/>
      <c r="F108" s="336"/>
    </row>
    <row r="109" spans="1:6" ht="12.75">
      <c r="A109" s="59"/>
      <c r="B109" s="59"/>
      <c r="C109" s="59"/>
      <c r="D109" s="59"/>
      <c r="E109" s="59"/>
      <c r="F109" s="336"/>
    </row>
    <row r="110" spans="1:6" ht="12.75">
      <c r="A110" s="59"/>
      <c r="B110" s="59"/>
      <c r="C110" s="59"/>
      <c r="D110" s="59"/>
      <c r="E110" s="59"/>
      <c r="F110" s="336"/>
    </row>
    <row r="111" spans="1:6" ht="12.75">
      <c r="A111" s="59"/>
      <c r="B111" s="59"/>
      <c r="C111" s="59"/>
      <c r="D111" s="59"/>
      <c r="E111" s="59"/>
      <c r="F111" s="336"/>
    </row>
    <row r="112" spans="1:6" ht="12.75">
      <c r="A112" s="59"/>
      <c r="B112" s="59"/>
      <c r="C112" s="59"/>
      <c r="D112" s="59"/>
      <c r="E112" s="59"/>
      <c r="F112" s="336"/>
    </row>
    <row r="113" spans="1:6" ht="12.75">
      <c r="A113" s="59"/>
      <c r="B113" s="59"/>
      <c r="C113" s="59"/>
      <c r="D113" s="59"/>
      <c r="E113" s="59"/>
      <c r="F113" s="336"/>
    </row>
    <row r="114" spans="1:6" ht="12.75">
      <c r="A114" s="59"/>
      <c r="B114" s="59"/>
      <c r="C114" s="59"/>
      <c r="D114" s="59"/>
      <c r="E114" s="59"/>
      <c r="F114" s="336"/>
    </row>
    <row r="115" spans="1:6" ht="12.75">
      <c r="A115" s="59"/>
      <c r="B115" s="59"/>
      <c r="C115" s="59"/>
      <c r="D115" s="59"/>
      <c r="E115" s="59"/>
      <c r="F115" s="336"/>
    </row>
    <row r="116" spans="1:6" ht="12.75">
      <c r="A116" s="59"/>
      <c r="B116" s="59"/>
      <c r="C116" s="59"/>
      <c r="D116" s="59"/>
      <c r="E116" s="59"/>
      <c r="F116" s="336"/>
    </row>
    <row r="117" spans="1:6" ht="12.75">
      <c r="A117" s="59"/>
      <c r="B117" s="59"/>
      <c r="C117" s="59"/>
      <c r="D117" s="59"/>
      <c r="E117" s="59"/>
      <c r="F117" s="336"/>
    </row>
    <row r="118" spans="1:6" ht="12.75">
      <c r="A118" s="59"/>
      <c r="B118" s="59"/>
      <c r="C118" s="59"/>
      <c r="D118" s="59"/>
      <c r="E118" s="59"/>
      <c r="F118" s="336"/>
    </row>
    <row r="119" spans="1:6" ht="12.75">
      <c r="A119" s="59"/>
      <c r="B119" s="59"/>
      <c r="C119" s="59"/>
      <c r="D119" s="59"/>
      <c r="E119" s="59"/>
      <c r="F119" s="336"/>
    </row>
    <row r="120" spans="1:6" ht="12.75">
      <c r="A120" s="59"/>
      <c r="B120" s="59"/>
      <c r="C120" s="59"/>
      <c r="D120" s="59"/>
      <c r="E120" s="59"/>
      <c r="F120" s="336"/>
    </row>
    <row r="121" spans="1:6" ht="12.75">
      <c r="A121" s="59"/>
      <c r="B121" s="59"/>
      <c r="C121" s="59"/>
      <c r="D121" s="59"/>
      <c r="E121" s="59"/>
      <c r="F121" s="336"/>
    </row>
    <row r="122" spans="1:6" ht="12.75">
      <c r="A122" s="59"/>
      <c r="B122" s="59"/>
      <c r="C122" s="59"/>
      <c r="D122" s="59"/>
      <c r="E122" s="59"/>
      <c r="F122" s="336"/>
    </row>
    <row r="123" spans="1:6" ht="12.75">
      <c r="A123" s="59"/>
      <c r="B123" s="59"/>
      <c r="C123" s="59"/>
      <c r="D123" s="59"/>
      <c r="E123" s="59"/>
      <c r="F123" s="336"/>
    </row>
    <row r="124" spans="1:6" ht="12.75">
      <c r="A124" s="59"/>
      <c r="B124" s="59"/>
      <c r="C124" s="59"/>
      <c r="D124" s="59"/>
      <c r="E124" s="59"/>
      <c r="F124" s="336"/>
    </row>
    <row r="125" spans="1:6" ht="12.75">
      <c r="A125" s="59"/>
      <c r="B125" s="59"/>
      <c r="C125" s="59"/>
      <c r="D125" s="59"/>
      <c r="E125" s="59"/>
      <c r="F125" s="336"/>
    </row>
    <row r="126" spans="1:6" ht="12.75">
      <c r="A126" s="59"/>
      <c r="B126" s="59"/>
      <c r="C126" s="59"/>
      <c r="D126" s="59"/>
      <c r="E126" s="59"/>
      <c r="F126" s="336"/>
    </row>
    <row r="127" spans="1:6" ht="12.75">
      <c r="A127" s="59"/>
      <c r="B127" s="59"/>
      <c r="C127" s="59"/>
      <c r="D127" s="59"/>
      <c r="E127" s="59"/>
      <c r="F127" s="336"/>
    </row>
    <row r="128" spans="1:6" ht="12.75">
      <c r="A128" s="59"/>
      <c r="B128" s="59"/>
      <c r="C128" s="59"/>
      <c r="D128" s="59"/>
      <c r="E128" s="59"/>
      <c r="F128" s="336"/>
    </row>
    <row r="129" spans="1:6" ht="12.75">
      <c r="A129" s="59"/>
      <c r="B129" s="59"/>
      <c r="C129" s="59"/>
      <c r="D129" s="59"/>
      <c r="E129" s="59"/>
      <c r="F129" s="336"/>
    </row>
    <row r="130" spans="1:6" ht="12.75">
      <c r="A130" s="59"/>
      <c r="B130" s="59"/>
      <c r="C130" s="59"/>
      <c r="D130" s="59"/>
      <c r="E130" s="59"/>
      <c r="F130" s="336"/>
    </row>
    <row r="131" spans="1:6" ht="12.75">
      <c r="A131" s="59"/>
      <c r="B131" s="59"/>
      <c r="C131" s="59"/>
      <c r="D131" s="59"/>
      <c r="E131" s="59"/>
      <c r="F131" s="336"/>
    </row>
    <row r="132" spans="1:6" ht="12.75">
      <c r="A132" s="59"/>
      <c r="B132" s="59"/>
      <c r="C132" s="59"/>
      <c r="D132" s="59"/>
      <c r="E132" s="59"/>
      <c r="F132" s="336"/>
    </row>
    <row r="133" spans="1:6" ht="12.75">
      <c r="A133" s="59"/>
      <c r="B133" s="59"/>
      <c r="C133" s="59"/>
      <c r="D133" s="59"/>
      <c r="E133" s="59"/>
      <c r="F133" s="336"/>
    </row>
    <row r="134" spans="1:6" ht="12.75">
      <c r="A134" s="59"/>
      <c r="B134" s="59"/>
      <c r="C134" s="59"/>
      <c r="D134" s="59"/>
      <c r="E134" s="59"/>
      <c r="F134" s="336"/>
    </row>
    <row r="135" spans="1:6" ht="12.75">
      <c r="A135" s="59"/>
      <c r="B135" s="59"/>
      <c r="C135" s="59"/>
      <c r="D135" s="59"/>
      <c r="E135" s="59"/>
      <c r="F135" s="336"/>
    </row>
    <row r="136" spans="1:6" ht="12.75">
      <c r="A136" s="59"/>
      <c r="B136" s="59"/>
      <c r="C136" s="59"/>
      <c r="D136" s="59"/>
      <c r="E136" s="59"/>
      <c r="F136" s="336"/>
    </row>
    <row r="137" spans="1:6" ht="12.75">
      <c r="A137" s="59"/>
      <c r="B137" s="59"/>
      <c r="C137" s="59"/>
      <c r="D137" s="59"/>
      <c r="E137" s="59"/>
      <c r="F137" s="336"/>
    </row>
    <row r="138" spans="1:6" ht="12.75">
      <c r="A138" s="59"/>
      <c r="B138" s="59"/>
      <c r="C138" s="59"/>
      <c r="D138" s="59"/>
      <c r="E138" s="59"/>
      <c r="F138" s="336"/>
    </row>
    <row r="139" spans="1:6" ht="12.75">
      <c r="A139" s="59"/>
      <c r="B139" s="59"/>
      <c r="C139" s="59"/>
      <c r="D139" s="59"/>
      <c r="E139" s="59"/>
      <c r="F139" s="336"/>
    </row>
    <row r="140" spans="1:6" ht="12.75">
      <c r="A140" s="59"/>
      <c r="B140" s="59"/>
      <c r="C140" s="59"/>
      <c r="D140" s="59"/>
      <c r="E140" s="59"/>
      <c r="F140" s="336"/>
    </row>
    <row r="141" spans="1:6" ht="12.75">
      <c r="A141" s="59"/>
      <c r="B141" s="59"/>
      <c r="C141" s="59"/>
      <c r="D141" s="59"/>
      <c r="E141" s="59"/>
      <c r="F141" s="336"/>
    </row>
    <row r="142" spans="1:6" ht="12.75">
      <c r="A142" s="59"/>
      <c r="B142" s="59"/>
      <c r="C142" s="59"/>
      <c r="D142" s="59"/>
      <c r="E142" s="59"/>
      <c r="F142" s="336"/>
    </row>
    <row r="143" spans="1:6" ht="12.75">
      <c r="A143" s="59"/>
      <c r="B143" s="59"/>
      <c r="C143" s="59"/>
      <c r="D143" s="59"/>
      <c r="E143" s="59"/>
      <c r="F143" s="336"/>
    </row>
    <row r="144" spans="1:6" ht="12.75">
      <c r="A144" s="59"/>
      <c r="B144" s="59"/>
      <c r="C144" s="59"/>
      <c r="D144" s="59"/>
      <c r="E144" s="59"/>
      <c r="F144" s="336"/>
    </row>
    <row r="145" spans="1:6" ht="12.75">
      <c r="A145" s="59"/>
      <c r="B145" s="59"/>
      <c r="C145" s="59"/>
      <c r="D145" s="59"/>
      <c r="E145" s="59"/>
      <c r="F145" s="336"/>
    </row>
    <row r="146" spans="1:6" ht="12.75">
      <c r="A146" s="59"/>
      <c r="B146" s="59"/>
      <c r="C146" s="59"/>
      <c r="D146" s="59"/>
      <c r="E146" s="59"/>
      <c r="F146" s="336"/>
    </row>
    <row r="147" spans="1:6" ht="12.75">
      <c r="A147" s="59"/>
      <c r="B147" s="59"/>
      <c r="C147" s="59"/>
      <c r="D147" s="59"/>
      <c r="E147" s="59"/>
      <c r="F147" s="336"/>
    </row>
    <row r="148" spans="1:6" ht="12.75">
      <c r="A148" s="59"/>
      <c r="B148" s="59"/>
      <c r="C148" s="59"/>
      <c r="D148" s="59"/>
      <c r="E148" s="59"/>
      <c r="F148" s="336"/>
    </row>
    <row r="149" spans="1:6" ht="12.75">
      <c r="A149" s="59"/>
      <c r="B149" s="59"/>
      <c r="C149" s="59"/>
      <c r="D149" s="59"/>
      <c r="E149" s="59"/>
      <c r="F149" s="336"/>
    </row>
    <row r="150" spans="1:6" ht="12.75">
      <c r="A150" s="59"/>
      <c r="B150" s="59"/>
      <c r="C150" s="59"/>
      <c r="D150" s="59"/>
      <c r="E150" s="59"/>
      <c r="F150" s="336"/>
    </row>
    <row r="151" spans="1:6" ht="12.75">
      <c r="A151" s="59"/>
      <c r="B151" s="59"/>
      <c r="C151" s="59"/>
      <c r="D151" s="59"/>
      <c r="E151" s="59"/>
      <c r="F151" s="336"/>
    </row>
    <row r="152" spans="1:6" ht="12.75">
      <c r="A152" s="59"/>
      <c r="B152" s="59"/>
      <c r="C152" s="59"/>
      <c r="D152" s="59"/>
      <c r="E152" s="59"/>
      <c r="F152" s="336"/>
    </row>
    <row r="153" spans="1:6" ht="12.75">
      <c r="A153" s="59"/>
      <c r="B153" s="59"/>
      <c r="C153" s="59"/>
      <c r="D153" s="59"/>
      <c r="E153" s="59"/>
      <c r="F153" s="336"/>
    </row>
    <row r="154" spans="1:6" ht="12.75">
      <c r="A154" s="59"/>
      <c r="B154" s="59"/>
      <c r="C154" s="59"/>
      <c r="D154" s="59"/>
      <c r="E154" s="59"/>
      <c r="F154" s="336"/>
    </row>
    <row r="155" spans="1:6" ht="12.75">
      <c r="A155" s="59"/>
      <c r="B155" s="59"/>
      <c r="C155" s="59"/>
      <c r="D155" s="59"/>
      <c r="E155" s="59"/>
      <c r="F155" s="336"/>
    </row>
    <row r="156" spans="1:6" ht="12.75">
      <c r="A156" s="59"/>
      <c r="B156" s="59"/>
      <c r="C156" s="59"/>
      <c r="D156" s="59"/>
      <c r="E156" s="59"/>
      <c r="F156" s="336"/>
    </row>
    <row r="157" spans="1:6" ht="12.75">
      <c r="A157" s="59"/>
      <c r="B157" s="59"/>
      <c r="C157" s="59"/>
      <c r="D157" s="59"/>
      <c r="E157" s="59"/>
      <c r="F157" s="336"/>
    </row>
    <row r="158" spans="1:6" ht="12.75">
      <c r="A158" s="59"/>
      <c r="B158" s="59"/>
      <c r="C158" s="59"/>
      <c r="D158" s="59"/>
      <c r="E158" s="59"/>
      <c r="F158" s="336"/>
    </row>
    <row r="159" spans="1:6" ht="12.75">
      <c r="A159" s="59"/>
      <c r="B159" s="59"/>
      <c r="C159" s="59"/>
      <c r="D159" s="59"/>
      <c r="E159" s="59"/>
      <c r="F159" s="336"/>
    </row>
    <row r="160" spans="1:6" ht="12.75">
      <c r="A160" s="59"/>
      <c r="B160" s="59"/>
      <c r="C160" s="59"/>
      <c r="D160" s="59"/>
      <c r="E160" s="59"/>
      <c r="F160" s="336"/>
    </row>
    <row r="161" spans="1:6" ht="12.75">
      <c r="A161" s="59"/>
      <c r="B161" s="59"/>
      <c r="C161" s="59"/>
      <c r="D161" s="59"/>
      <c r="E161" s="59"/>
      <c r="F161" s="336"/>
    </row>
    <row r="162" spans="1:6" ht="12.75">
      <c r="A162" s="59"/>
      <c r="B162" s="59"/>
      <c r="C162" s="59"/>
      <c r="D162" s="59"/>
      <c r="E162" s="59"/>
      <c r="F162" s="336"/>
    </row>
    <row r="163" spans="1:6" ht="12.75">
      <c r="A163" s="59"/>
      <c r="B163" s="59"/>
      <c r="C163" s="59"/>
      <c r="D163" s="59"/>
      <c r="E163" s="59"/>
      <c r="F163" s="336"/>
    </row>
    <row r="164" spans="1:6" ht="12.75">
      <c r="A164" s="59"/>
      <c r="B164" s="59"/>
      <c r="C164" s="59"/>
      <c r="D164" s="59"/>
      <c r="E164" s="59"/>
      <c r="F164" s="336"/>
    </row>
    <row r="165" spans="1:6" ht="12.75">
      <c r="A165" s="59"/>
      <c r="B165" s="59"/>
      <c r="C165" s="59"/>
      <c r="D165" s="59"/>
      <c r="E165" s="59"/>
      <c r="F165" s="336"/>
    </row>
    <row r="166" spans="1:6" ht="12.75">
      <c r="A166" s="59"/>
      <c r="B166" s="59"/>
      <c r="C166" s="59"/>
      <c r="D166" s="59"/>
      <c r="E166" s="59"/>
      <c r="F166" s="336"/>
    </row>
    <row r="167" spans="1:6" ht="12.75">
      <c r="A167" s="59"/>
      <c r="B167" s="59"/>
      <c r="C167" s="59"/>
      <c r="D167" s="59"/>
      <c r="E167" s="59"/>
      <c r="F167" s="336"/>
    </row>
    <row r="168" spans="1:6" ht="12.75">
      <c r="A168" s="59"/>
      <c r="B168" s="59"/>
      <c r="C168" s="59"/>
      <c r="D168" s="59"/>
      <c r="E168" s="59"/>
      <c r="F168" s="336"/>
    </row>
    <row r="169" spans="1:6" ht="12.75">
      <c r="A169" s="59"/>
      <c r="B169" s="59"/>
      <c r="C169" s="59"/>
      <c r="D169" s="59"/>
      <c r="E169" s="59"/>
      <c r="F169" s="336"/>
    </row>
    <row r="170" spans="1:6" ht="12.75">
      <c r="A170" s="59"/>
      <c r="B170" s="59"/>
      <c r="C170" s="59"/>
      <c r="D170" s="59"/>
      <c r="E170" s="59"/>
      <c r="F170" s="336"/>
    </row>
    <row r="171" spans="1:6" ht="12.75">
      <c r="A171" s="59"/>
      <c r="B171" s="59"/>
      <c r="C171" s="59"/>
      <c r="D171" s="59"/>
      <c r="E171" s="59"/>
      <c r="F171" s="336"/>
    </row>
    <row r="172" spans="1:6" ht="12.75">
      <c r="A172" s="59"/>
      <c r="B172" s="59"/>
      <c r="C172" s="59"/>
      <c r="D172" s="59"/>
      <c r="E172" s="59"/>
      <c r="F172" s="336"/>
    </row>
    <row r="173" spans="1:6" ht="12.75">
      <c r="A173" s="59"/>
      <c r="B173" s="59"/>
      <c r="C173" s="59"/>
      <c r="D173" s="59"/>
      <c r="E173" s="59"/>
      <c r="F173" s="336"/>
    </row>
    <row r="174" spans="1:6" ht="12.75">
      <c r="A174" s="59"/>
      <c r="B174" s="59"/>
      <c r="C174" s="59"/>
      <c r="D174" s="59"/>
      <c r="E174" s="59"/>
      <c r="F174" s="336"/>
    </row>
    <row r="175" spans="1:6" ht="12.75">
      <c r="A175" s="59"/>
      <c r="B175" s="59"/>
      <c r="C175" s="59"/>
      <c r="D175" s="59"/>
      <c r="E175" s="59"/>
      <c r="F175" s="336"/>
    </row>
    <row r="176" spans="1:6" ht="12.75">
      <c r="A176" s="59"/>
      <c r="B176" s="59"/>
      <c r="C176" s="59"/>
      <c r="D176" s="59"/>
      <c r="E176" s="59"/>
      <c r="F176" s="336"/>
    </row>
    <row r="177" spans="1:6" ht="12.75">
      <c r="A177" s="59"/>
      <c r="B177" s="59"/>
      <c r="C177" s="59"/>
      <c r="D177" s="59"/>
      <c r="E177" s="59"/>
      <c r="F177" s="336"/>
    </row>
    <row r="178" spans="1:6" ht="12.75">
      <c r="A178" s="59"/>
      <c r="B178" s="59"/>
      <c r="C178" s="59"/>
      <c r="D178" s="59"/>
      <c r="E178" s="59"/>
      <c r="F178" s="336"/>
    </row>
    <row r="179" spans="1:6" ht="12.75">
      <c r="A179" s="59"/>
      <c r="B179" s="59"/>
      <c r="C179" s="59"/>
      <c r="D179" s="59"/>
      <c r="E179" s="59"/>
      <c r="F179" s="336"/>
    </row>
    <row r="180" spans="1:6" ht="12.75">
      <c r="A180" s="59"/>
      <c r="B180" s="59"/>
      <c r="C180" s="59"/>
      <c r="D180" s="59"/>
      <c r="E180" s="59"/>
      <c r="F180" s="336"/>
    </row>
    <row r="181" spans="1:6" ht="12.75">
      <c r="A181" s="59"/>
      <c r="B181" s="59"/>
      <c r="C181" s="59"/>
      <c r="D181" s="59"/>
      <c r="E181" s="59"/>
      <c r="F181" s="336"/>
    </row>
    <row r="182" spans="1:6" ht="12.75">
      <c r="A182" s="59"/>
      <c r="B182" s="59"/>
      <c r="C182" s="59"/>
      <c r="D182" s="59"/>
      <c r="E182" s="59"/>
      <c r="F182" s="336"/>
    </row>
    <row r="183" spans="1:6" ht="12.75">
      <c r="A183" s="59"/>
      <c r="B183" s="59"/>
      <c r="C183" s="59"/>
      <c r="D183" s="59"/>
      <c r="E183" s="59"/>
      <c r="F183" s="336"/>
    </row>
    <row r="184" spans="1:6" ht="12.75">
      <c r="A184" s="59"/>
      <c r="B184" s="59"/>
      <c r="C184" s="59"/>
      <c r="D184" s="59"/>
      <c r="E184" s="59"/>
      <c r="F184" s="336"/>
    </row>
    <row r="185" spans="1:6" ht="12.75">
      <c r="A185" s="59"/>
      <c r="B185" s="59"/>
      <c r="C185" s="59"/>
      <c r="D185" s="59"/>
      <c r="E185" s="59"/>
      <c r="F185" s="336"/>
    </row>
    <row r="186" spans="1:6" ht="12.75">
      <c r="A186" s="59"/>
      <c r="B186" s="59"/>
      <c r="C186" s="59"/>
      <c r="D186" s="59"/>
      <c r="E186" s="59"/>
      <c r="F186" s="336"/>
    </row>
    <row r="187" spans="1:6" ht="12.75">
      <c r="A187" s="59"/>
      <c r="B187" s="59"/>
      <c r="C187" s="59"/>
      <c r="D187" s="59"/>
      <c r="E187" s="59"/>
      <c r="F187" s="336"/>
    </row>
    <row r="188" spans="1:6" ht="12.75">
      <c r="A188" s="59"/>
      <c r="B188" s="59"/>
      <c r="C188" s="59"/>
      <c r="D188" s="59"/>
      <c r="E188" s="59"/>
      <c r="F188" s="336"/>
    </row>
    <row r="189" spans="1:6" ht="12.75">
      <c r="A189" s="59"/>
      <c r="B189" s="59"/>
      <c r="C189" s="59"/>
      <c r="D189" s="59"/>
      <c r="E189" s="59"/>
      <c r="F189" s="336"/>
    </row>
    <row r="190" spans="1:6" ht="12.75">
      <c r="A190" s="59"/>
      <c r="B190" s="59"/>
      <c r="C190" s="59"/>
      <c r="D190" s="59"/>
      <c r="E190" s="59"/>
      <c r="F190" s="336"/>
    </row>
  </sheetData>
  <sheetProtection selectLockedCells="1" selectUnlockedCells="1"/>
  <mergeCells count="49">
    <mergeCell ref="K79:K80"/>
    <mergeCell ref="L79:L80"/>
    <mergeCell ref="F77:L77"/>
    <mergeCell ref="F78:L78"/>
    <mergeCell ref="I5:I6"/>
    <mergeCell ref="B7:E7"/>
    <mergeCell ref="D9:E9"/>
    <mergeCell ref="D34:E34"/>
    <mergeCell ref="D36:E36"/>
    <mergeCell ref="C47:E47"/>
    <mergeCell ref="A1:F1"/>
    <mergeCell ref="A3:A6"/>
    <mergeCell ref="B3:C6"/>
    <mergeCell ref="D3:E6"/>
    <mergeCell ref="F5:F6"/>
    <mergeCell ref="F4:L4"/>
    <mergeCell ref="F3:L3"/>
    <mergeCell ref="K5:K6"/>
    <mergeCell ref="L5:L6"/>
    <mergeCell ref="D85:E85"/>
    <mergeCell ref="D48:E48"/>
    <mergeCell ref="C53:E53"/>
    <mergeCell ref="C94:E94"/>
    <mergeCell ref="C95:E95"/>
    <mergeCell ref="C96:E96"/>
    <mergeCell ref="C89:E89"/>
    <mergeCell ref="D90:E90"/>
    <mergeCell ref="A75:E75"/>
    <mergeCell ref="A77:A80"/>
    <mergeCell ref="C91:E91"/>
    <mergeCell ref="F79:F80"/>
    <mergeCell ref="G79:G80"/>
    <mergeCell ref="C8:E8"/>
    <mergeCell ref="D18:E18"/>
    <mergeCell ref="B77:C80"/>
    <mergeCell ref="D77:E80"/>
    <mergeCell ref="B81:E81"/>
    <mergeCell ref="C82:E82"/>
    <mergeCell ref="D83:E83"/>
    <mergeCell ref="I79:I80"/>
    <mergeCell ref="J5:J6"/>
    <mergeCell ref="J79:J80"/>
    <mergeCell ref="H5:H6"/>
    <mergeCell ref="C69:E69"/>
    <mergeCell ref="C70:E70"/>
    <mergeCell ref="C71:E71"/>
    <mergeCell ref="D52:E52"/>
    <mergeCell ref="H79:H80"/>
    <mergeCell ref="G5:G6"/>
  </mergeCells>
  <printOptions horizontalCentered="1"/>
  <pageMargins left="0.2362204724409449" right="0.2362204724409449" top="0.5905511811023623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24" zoomScaleNormal="124" zoomScalePageLayoutView="0" workbookViewId="0" topLeftCell="A4">
      <selection activeCell="L5" sqref="L5:L6"/>
    </sheetView>
  </sheetViews>
  <sheetFormatPr defaultColWidth="11.57421875" defaultRowHeight="12.75"/>
  <cols>
    <col min="1" max="1" width="3.00390625" style="130" customWidth="1"/>
    <col min="2" max="2" width="3.421875" style="130" bestFit="1" customWidth="1"/>
    <col min="3" max="3" width="6.7109375" style="130" customWidth="1"/>
    <col min="4" max="4" width="7.00390625" style="130" customWidth="1"/>
    <col min="5" max="5" width="31.7109375" style="130" customWidth="1"/>
    <col min="6" max="6" width="19.421875" style="341" bestFit="1" customWidth="1"/>
    <col min="7" max="7" width="10.421875" style="341" bestFit="1" customWidth="1"/>
    <col min="8" max="8" width="16.8515625" style="341" bestFit="1" customWidth="1"/>
    <col min="9" max="9" width="10.421875" style="341" bestFit="1" customWidth="1"/>
    <col min="10" max="10" width="13.00390625" style="341" customWidth="1"/>
    <col min="11" max="11" width="10.421875" style="341" bestFit="1" customWidth="1"/>
    <col min="12" max="12" width="13.00390625" style="341" customWidth="1"/>
  </cols>
  <sheetData>
    <row r="1" spans="1:12" ht="20.25" customHeight="1">
      <c r="A1" s="464" t="s">
        <v>626</v>
      </c>
      <c r="B1" s="464"/>
      <c r="C1" s="464"/>
      <c r="D1" s="464"/>
      <c r="E1" s="464"/>
      <c r="F1" s="464"/>
      <c r="G1"/>
      <c r="H1"/>
      <c r="I1"/>
      <c r="J1"/>
      <c r="K1"/>
      <c r="L1"/>
    </row>
    <row r="2" spans="1:12" ht="13.5" thickBot="1">
      <c r="A2" s="59"/>
      <c r="B2" s="59"/>
      <c r="C2" s="59"/>
      <c r="D2" s="59"/>
      <c r="E2" s="59"/>
      <c r="F2" s="339"/>
      <c r="G2" s="339"/>
      <c r="H2" s="339"/>
      <c r="I2" s="339"/>
      <c r="J2" s="339"/>
      <c r="K2" s="339"/>
      <c r="L2" s="339"/>
    </row>
    <row r="3" spans="1:12" ht="12.75" customHeight="1" thickBot="1">
      <c r="A3" s="457"/>
      <c r="B3" s="458" t="s">
        <v>64</v>
      </c>
      <c r="C3" s="458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50"/>
    </row>
    <row r="4" spans="1:12" ht="13.5" thickBot="1">
      <c r="A4" s="457"/>
      <c r="B4" s="458"/>
      <c r="C4" s="458"/>
      <c r="D4" s="459"/>
      <c r="E4" s="459"/>
      <c r="F4" s="445" t="s">
        <v>788</v>
      </c>
      <c r="G4" s="446"/>
      <c r="H4" s="446"/>
      <c r="I4" s="446"/>
      <c r="J4" s="446"/>
      <c r="K4" s="446"/>
      <c r="L4" s="447"/>
    </row>
    <row r="5" spans="1:12" ht="12.75" customHeight="1" thickBot="1">
      <c r="A5" s="457"/>
      <c r="B5" s="458"/>
      <c r="C5" s="458"/>
      <c r="D5" s="459"/>
      <c r="E5" s="459"/>
      <c r="F5" s="520">
        <v>2015</v>
      </c>
      <c r="G5" s="520" t="s">
        <v>823</v>
      </c>
      <c r="H5" s="520" t="s">
        <v>824</v>
      </c>
      <c r="I5" s="520" t="s">
        <v>877</v>
      </c>
      <c r="J5" s="520" t="s">
        <v>893</v>
      </c>
      <c r="K5" s="520" t="s">
        <v>914</v>
      </c>
      <c r="L5" s="520" t="s">
        <v>937</v>
      </c>
    </row>
    <row r="6" spans="1:12" ht="38.25" customHeight="1" thickBot="1">
      <c r="A6" s="457"/>
      <c r="B6" s="458"/>
      <c r="C6" s="458"/>
      <c r="D6" s="459"/>
      <c r="E6" s="459"/>
      <c r="F6" s="482"/>
      <c r="G6" s="482"/>
      <c r="H6" s="482"/>
      <c r="I6" s="482"/>
      <c r="J6" s="482"/>
      <c r="K6" s="482"/>
      <c r="L6" s="482"/>
    </row>
    <row r="7" spans="1:12" ht="21.75" customHeight="1" thickBot="1">
      <c r="A7" s="156"/>
      <c r="B7" s="511" t="s">
        <v>627</v>
      </c>
      <c r="C7" s="511"/>
      <c r="D7" s="511"/>
      <c r="E7" s="511"/>
      <c r="F7" s="376">
        <f>F9+F11+F13</f>
        <v>110</v>
      </c>
      <c r="G7" s="376">
        <f>G9+G11+G13</f>
        <v>-70</v>
      </c>
      <c r="H7" s="376">
        <f>F7+G7</f>
        <v>40</v>
      </c>
      <c r="I7" s="376"/>
      <c r="J7" s="376">
        <f>H7+I7</f>
        <v>40</v>
      </c>
      <c r="K7" s="376"/>
      <c r="L7" s="376">
        <f>J7+K7</f>
        <v>40</v>
      </c>
    </row>
    <row r="8" spans="1:12" ht="13.5" thickBot="1">
      <c r="A8" s="168" t="s">
        <v>67</v>
      </c>
      <c r="B8" s="169" t="s">
        <v>68</v>
      </c>
      <c r="C8" s="480" t="s">
        <v>69</v>
      </c>
      <c r="D8" s="480"/>
      <c r="E8" s="480"/>
      <c r="F8" s="377">
        <f>SUM(F9+F11+F13)</f>
        <v>110</v>
      </c>
      <c r="G8" s="377">
        <f>SUM(G9+G11+G13)</f>
        <v>-70</v>
      </c>
      <c r="H8" s="377">
        <f aca="true" t="shared" si="0" ref="H8:H14">F8+G8</f>
        <v>40</v>
      </c>
      <c r="I8" s="377"/>
      <c r="J8" s="377">
        <f aca="true" t="shared" si="1" ref="J8:J14">H8+I8</f>
        <v>40</v>
      </c>
      <c r="K8" s="377"/>
      <c r="L8" s="377">
        <f aca="true" t="shared" si="2" ref="L8:L14">J8+K8</f>
        <v>40</v>
      </c>
    </row>
    <row r="9" spans="1:12" ht="13.5" thickBot="1">
      <c r="A9" s="168" t="s">
        <v>70</v>
      </c>
      <c r="B9" s="90"/>
      <c r="C9" s="67" t="s">
        <v>628</v>
      </c>
      <c r="D9" s="443" t="s">
        <v>629</v>
      </c>
      <c r="E9" s="443"/>
      <c r="F9" s="378">
        <f>SUM(F10:F10)</f>
        <v>10</v>
      </c>
      <c r="G9" s="378">
        <f>SUM(G10:G10)</f>
        <v>0</v>
      </c>
      <c r="H9" s="378">
        <f t="shared" si="0"/>
        <v>10</v>
      </c>
      <c r="I9" s="378"/>
      <c r="J9" s="378">
        <f t="shared" si="1"/>
        <v>10</v>
      </c>
      <c r="K9" s="378"/>
      <c r="L9" s="378">
        <f t="shared" si="2"/>
        <v>10</v>
      </c>
    </row>
    <row r="10" spans="1:12" ht="13.5" thickBot="1">
      <c r="A10" s="168" t="s">
        <v>73</v>
      </c>
      <c r="B10" s="66" t="s">
        <v>763</v>
      </c>
      <c r="C10" s="70"/>
      <c r="D10" s="94">
        <v>632003</v>
      </c>
      <c r="E10" s="72" t="s">
        <v>630</v>
      </c>
      <c r="F10" s="379">
        <v>10</v>
      </c>
      <c r="G10" s="379"/>
      <c r="H10" s="379">
        <f t="shared" si="0"/>
        <v>10</v>
      </c>
      <c r="I10" s="379"/>
      <c r="J10" s="379">
        <f t="shared" si="1"/>
        <v>10</v>
      </c>
      <c r="K10" s="379"/>
      <c r="L10" s="379">
        <f t="shared" si="2"/>
        <v>10</v>
      </c>
    </row>
    <row r="11" spans="1:12" ht="13.5" thickBot="1">
      <c r="A11" s="168" t="s">
        <v>75</v>
      </c>
      <c r="B11" s="90"/>
      <c r="C11" s="67" t="s">
        <v>631</v>
      </c>
      <c r="D11" s="443" t="s">
        <v>632</v>
      </c>
      <c r="E11" s="443"/>
      <c r="F11" s="378">
        <f>SUM(F12)</f>
        <v>100</v>
      </c>
      <c r="G11" s="378">
        <f>SUM(G12)</f>
        <v>-70</v>
      </c>
      <c r="H11" s="378">
        <f t="shared" si="0"/>
        <v>30</v>
      </c>
      <c r="I11" s="378"/>
      <c r="J11" s="378">
        <f t="shared" si="1"/>
        <v>30</v>
      </c>
      <c r="K11" s="378"/>
      <c r="L11" s="378">
        <f t="shared" si="2"/>
        <v>30</v>
      </c>
    </row>
    <row r="12" spans="1:12" ht="13.5" thickBot="1">
      <c r="A12" s="168" t="s">
        <v>77</v>
      </c>
      <c r="B12" s="70" t="s">
        <v>763</v>
      </c>
      <c r="C12" s="70"/>
      <c r="D12" s="94">
        <v>633006</v>
      </c>
      <c r="E12" s="72" t="s">
        <v>633</v>
      </c>
      <c r="F12" s="379">
        <v>100</v>
      </c>
      <c r="G12" s="379">
        <v>-70</v>
      </c>
      <c r="H12" s="379">
        <f t="shared" si="0"/>
        <v>30</v>
      </c>
      <c r="I12" s="379"/>
      <c r="J12" s="379">
        <f t="shared" si="1"/>
        <v>30</v>
      </c>
      <c r="K12" s="379"/>
      <c r="L12" s="379">
        <f t="shared" si="2"/>
        <v>30</v>
      </c>
    </row>
    <row r="13" spans="1:12" ht="13.5" thickBot="1">
      <c r="A13" s="168" t="s">
        <v>79</v>
      </c>
      <c r="B13" s="90"/>
      <c r="C13" s="67" t="s">
        <v>634</v>
      </c>
      <c r="D13" s="443" t="s">
        <v>635</v>
      </c>
      <c r="E13" s="443"/>
      <c r="F13" s="378">
        <f>SUM(F14)</f>
        <v>0</v>
      </c>
      <c r="G13" s="378"/>
      <c r="H13" s="378">
        <f t="shared" si="0"/>
        <v>0</v>
      </c>
      <c r="I13" s="378"/>
      <c r="J13" s="378">
        <f t="shared" si="1"/>
        <v>0</v>
      </c>
      <c r="K13" s="378"/>
      <c r="L13" s="378">
        <f t="shared" si="2"/>
        <v>0</v>
      </c>
    </row>
    <row r="14" spans="1:12" ht="13.5" thickBot="1">
      <c r="A14" s="168" t="s">
        <v>81</v>
      </c>
      <c r="B14" s="155"/>
      <c r="C14" s="155"/>
      <c r="D14" s="170"/>
      <c r="E14" s="118"/>
      <c r="F14" s="380"/>
      <c r="G14" s="380"/>
      <c r="H14" s="380">
        <f t="shared" si="0"/>
        <v>0</v>
      </c>
      <c r="I14" s="380"/>
      <c r="J14" s="380">
        <f t="shared" si="1"/>
        <v>0</v>
      </c>
      <c r="K14" s="380"/>
      <c r="L14" s="380">
        <f t="shared" si="2"/>
        <v>0</v>
      </c>
    </row>
    <row r="15" spans="1:12" ht="12.75">
      <c r="A15" s="59"/>
      <c r="B15" s="59"/>
      <c r="C15" s="59"/>
      <c r="D15" s="59"/>
      <c r="E15" s="59"/>
      <c r="F15" s="339"/>
      <c r="G15" s="339"/>
      <c r="H15" s="339"/>
      <c r="I15" s="339"/>
      <c r="J15" s="339"/>
      <c r="K15" s="339"/>
      <c r="L15" s="339"/>
    </row>
    <row r="16" spans="1:12" ht="12.75">
      <c r="A16" s="59"/>
      <c r="B16" s="59"/>
      <c r="C16" s="59"/>
      <c r="D16" s="59"/>
      <c r="E16" s="59"/>
      <c r="F16" s="339"/>
      <c r="G16" s="339"/>
      <c r="H16" s="339"/>
      <c r="I16" s="339"/>
      <c r="J16" s="339"/>
      <c r="K16" s="339"/>
      <c r="L16" s="339"/>
    </row>
    <row r="19" spans="1:12" ht="20.25">
      <c r="A19" s="464" t="s">
        <v>626</v>
      </c>
      <c r="B19" s="464"/>
      <c r="C19" s="464"/>
      <c r="D19" s="464"/>
      <c r="E19" s="464"/>
      <c r="F19" s="340"/>
      <c r="G19" s="340"/>
      <c r="H19" s="340"/>
      <c r="I19" s="340"/>
      <c r="J19" s="340"/>
      <c r="K19" s="340"/>
      <c r="L19" s="340"/>
    </row>
    <row r="20" spans="1:12" ht="13.5" thickBot="1">
      <c r="A20" s="59"/>
      <c r="B20" s="59"/>
      <c r="C20" s="59"/>
      <c r="D20" s="59"/>
      <c r="E20" s="59"/>
      <c r="F20" s="339"/>
      <c r="G20" s="339"/>
      <c r="H20" s="339"/>
      <c r="I20" s="339"/>
      <c r="J20" s="339"/>
      <c r="K20" s="339"/>
      <c r="L20" s="339"/>
    </row>
    <row r="21" spans="1:12" ht="12.75" customHeight="1" thickBot="1">
      <c r="A21" s="457"/>
      <c r="B21" s="458" t="s">
        <v>64</v>
      </c>
      <c r="C21" s="458"/>
      <c r="D21" s="459" t="s">
        <v>65</v>
      </c>
      <c r="E21" s="459"/>
      <c r="F21" s="466" t="s">
        <v>786</v>
      </c>
      <c r="G21" s="467"/>
      <c r="H21" s="467"/>
      <c r="I21" s="467"/>
      <c r="J21" s="467"/>
      <c r="K21" s="467"/>
      <c r="L21" s="468"/>
    </row>
    <row r="22" spans="1:12" ht="13.5" thickBot="1">
      <c r="A22" s="457"/>
      <c r="B22" s="458"/>
      <c r="C22" s="458"/>
      <c r="D22" s="459"/>
      <c r="E22" s="459"/>
      <c r="F22" s="470" t="s">
        <v>286</v>
      </c>
      <c r="G22" s="471"/>
      <c r="H22" s="471"/>
      <c r="I22" s="471"/>
      <c r="J22" s="471"/>
      <c r="K22" s="471"/>
      <c r="L22" s="472"/>
    </row>
    <row r="23" spans="1:12" ht="12.75" customHeight="1" thickBot="1">
      <c r="A23" s="457"/>
      <c r="B23" s="458"/>
      <c r="C23" s="458"/>
      <c r="D23" s="459"/>
      <c r="E23" s="459"/>
      <c r="F23" s="469">
        <v>2015</v>
      </c>
      <c r="G23" s="469" t="s">
        <v>823</v>
      </c>
      <c r="H23" s="469" t="s">
        <v>825</v>
      </c>
      <c r="I23" s="469" t="s">
        <v>877</v>
      </c>
      <c r="J23" s="469" t="s">
        <v>884</v>
      </c>
      <c r="K23" s="469" t="s">
        <v>914</v>
      </c>
      <c r="L23" s="469" t="s">
        <v>915</v>
      </c>
    </row>
    <row r="24" spans="1:12" ht="43.5" customHeight="1" thickBot="1">
      <c r="A24" s="457"/>
      <c r="B24" s="458"/>
      <c r="C24" s="458"/>
      <c r="D24" s="459"/>
      <c r="E24" s="459"/>
      <c r="F24" s="469"/>
      <c r="G24" s="469"/>
      <c r="H24" s="469"/>
      <c r="I24" s="469"/>
      <c r="J24" s="469"/>
      <c r="K24" s="469"/>
      <c r="L24" s="469"/>
    </row>
    <row r="25" spans="1:12" ht="12.75" customHeight="1" thickBot="1">
      <c r="A25" s="156"/>
      <c r="B25" s="521" t="s">
        <v>627</v>
      </c>
      <c r="C25" s="521"/>
      <c r="D25" s="521"/>
      <c r="E25" s="521"/>
      <c r="F25" s="218">
        <f>F26</f>
        <v>0</v>
      </c>
      <c r="G25" s="218">
        <f>G26</f>
        <v>0</v>
      </c>
      <c r="H25" s="218">
        <f aca="true" t="shared" si="3" ref="H25:H30">F25+G25</f>
        <v>0</v>
      </c>
      <c r="I25" s="218"/>
      <c r="J25" s="218">
        <f aca="true" t="shared" si="4" ref="J25:J30">H25+I25</f>
        <v>0</v>
      </c>
      <c r="K25" s="218"/>
      <c r="L25" s="218">
        <f aca="true" t="shared" si="5" ref="L25:L30">J25+K25</f>
        <v>0</v>
      </c>
    </row>
    <row r="26" spans="1:12" ht="13.5" thickBot="1">
      <c r="A26" s="168" t="s">
        <v>67</v>
      </c>
      <c r="B26" s="169" t="s">
        <v>68</v>
      </c>
      <c r="C26" s="522" t="s">
        <v>69</v>
      </c>
      <c r="D26" s="522"/>
      <c r="E26" s="522"/>
      <c r="F26" s="220">
        <f>SUM(F27+F29)</f>
        <v>0</v>
      </c>
      <c r="G26" s="220">
        <f>SUM(G27+G29)</f>
        <v>0</v>
      </c>
      <c r="H26" s="220">
        <f t="shared" si="3"/>
        <v>0</v>
      </c>
      <c r="I26" s="220"/>
      <c r="J26" s="220">
        <f t="shared" si="4"/>
        <v>0</v>
      </c>
      <c r="K26" s="220"/>
      <c r="L26" s="220">
        <f t="shared" si="5"/>
        <v>0</v>
      </c>
    </row>
    <row r="27" spans="1:12" ht="13.5" thickBot="1">
      <c r="A27" s="168" t="s">
        <v>70</v>
      </c>
      <c r="B27" s="90"/>
      <c r="C27" s="67" t="s">
        <v>628</v>
      </c>
      <c r="D27" s="460" t="s">
        <v>629</v>
      </c>
      <c r="E27" s="460"/>
      <c r="F27" s="216">
        <f>SUM(F28)</f>
        <v>0</v>
      </c>
      <c r="G27" s="216">
        <f>SUM(G28)</f>
        <v>0</v>
      </c>
      <c r="H27" s="216">
        <f t="shared" si="3"/>
        <v>0</v>
      </c>
      <c r="I27" s="216"/>
      <c r="J27" s="216">
        <f t="shared" si="4"/>
        <v>0</v>
      </c>
      <c r="K27" s="216"/>
      <c r="L27" s="216">
        <f t="shared" si="5"/>
        <v>0</v>
      </c>
    </row>
    <row r="28" spans="1:12" ht="13.5" thickBot="1">
      <c r="A28" s="168" t="s">
        <v>73</v>
      </c>
      <c r="B28" s="66" t="s">
        <v>763</v>
      </c>
      <c r="C28" s="70"/>
      <c r="D28" s="94">
        <v>711001</v>
      </c>
      <c r="E28" s="70" t="s">
        <v>636</v>
      </c>
      <c r="F28" s="331">
        <v>0</v>
      </c>
      <c r="G28" s="331"/>
      <c r="H28" s="331">
        <f t="shared" si="3"/>
        <v>0</v>
      </c>
      <c r="I28" s="331"/>
      <c r="J28" s="331">
        <f t="shared" si="4"/>
        <v>0</v>
      </c>
      <c r="K28" s="331"/>
      <c r="L28" s="331">
        <f t="shared" si="5"/>
        <v>0</v>
      </c>
    </row>
    <row r="29" spans="1:12" ht="13.5" thickBot="1">
      <c r="A29" s="168" t="s">
        <v>75</v>
      </c>
      <c r="B29" s="90"/>
      <c r="C29" s="67" t="s">
        <v>634</v>
      </c>
      <c r="D29" s="460" t="s">
        <v>635</v>
      </c>
      <c r="E29" s="460"/>
      <c r="F29" s="397">
        <f>SUM(F30)</f>
        <v>0</v>
      </c>
      <c r="G29" s="397">
        <f>SUM(G30)</f>
        <v>0</v>
      </c>
      <c r="H29" s="397">
        <f t="shared" si="3"/>
        <v>0</v>
      </c>
      <c r="I29" s="397"/>
      <c r="J29" s="397">
        <f t="shared" si="4"/>
        <v>0</v>
      </c>
      <c r="K29" s="397"/>
      <c r="L29" s="397">
        <f t="shared" si="5"/>
        <v>0</v>
      </c>
    </row>
    <row r="30" spans="1:12" ht="13.5" thickBot="1">
      <c r="A30" s="168" t="s">
        <v>77</v>
      </c>
      <c r="B30" s="97" t="s">
        <v>763</v>
      </c>
      <c r="C30" s="97"/>
      <c r="D30" s="105">
        <v>716</v>
      </c>
      <c r="E30" s="106" t="s">
        <v>637</v>
      </c>
      <c r="F30" s="275"/>
      <c r="G30" s="275"/>
      <c r="H30" s="275">
        <f t="shared" si="3"/>
        <v>0</v>
      </c>
      <c r="I30" s="275"/>
      <c r="J30" s="275">
        <f t="shared" si="4"/>
        <v>0</v>
      </c>
      <c r="K30" s="275"/>
      <c r="L30" s="275">
        <f t="shared" si="5"/>
        <v>0</v>
      </c>
    </row>
  </sheetData>
  <sheetProtection selectLockedCells="1" selectUnlockedCells="1"/>
  <mergeCells count="35">
    <mergeCell ref="C8:E8"/>
    <mergeCell ref="B21:C24"/>
    <mergeCell ref="C26:E26"/>
    <mergeCell ref="D9:E9"/>
    <mergeCell ref="D27:E27"/>
    <mergeCell ref="I23:I24"/>
    <mergeCell ref="J23:J24"/>
    <mergeCell ref="G5:G6"/>
    <mergeCell ref="F22:L22"/>
    <mergeCell ref="H5:H6"/>
    <mergeCell ref="D29:E29"/>
    <mergeCell ref="F23:F24"/>
    <mergeCell ref="B25:E25"/>
    <mergeCell ref="D11:E11"/>
    <mergeCell ref="D13:E13"/>
    <mergeCell ref="G23:G24"/>
    <mergeCell ref="D21:E24"/>
    <mergeCell ref="H23:H24"/>
    <mergeCell ref="A19:E19"/>
    <mergeCell ref="A21:A24"/>
    <mergeCell ref="L5:L6"/>
    <mergeCell ref="K23:K24"/>
    <mergeCell ref="L23:L24"/>
    <mergeCell ref="F21:L21"/>
    <mergeCell ref="I5:I6"/>
    <mergeCell ref="A1:F1"/>
    <mergeCell ref="A3:A6"/>
    <mergeCell ref="B3:C6"/>
    <mergeCell ref="D3:E6"/>
    <mergeCell ref="F5:F6"/>
    <mergeCell ref="B7:E7"/>
    <mergeCell ref="F4:L4"/>
    <mergeCell ref="K5:K6"/>
    <mergeCell ref="F3:L3"/>
    <mergeCell ref="J5:J6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zoomScale="110" zoomScaleNormal="110" zoomScalePageLayoutView="0" workbookViewId="0" topLeftCell="A1">
      <selection activeCell="L25" sqref="L25"/>
    </sheetView>
  </sheetViews>
  <sheetFormatPr defaultColWidth="11.57421875" defaultRowHeight="12.75"/>
  <cols>
    <col min="1" max="1" width="6.7109375" style="0" customWidth="1"/>
    <col min="2" max="2" width="4.140625" style="0" bestFit="1" customWidth="1"/>
    <col min="3" max="3" width="6.00390625" style="0" customWidth="1"/>
    <col min="4" max="4" width="6.7109375" style="0" customWidth="1"/>
    <col min="5" max="5" width="8.140625" style="0" customWidth="1"/>
    <col min="6" max="6" width="47.28125" style="0" customWidth="1"/>
    <col min="7" max="13" width="11.7109375" style="294" bestFit="1" customWidth="1"/>
  </cols>
  <sheetData>
    <row r="1" spans="1:13" ht="18" customHeight="1" thickBot="1">
      <c r="A1" s="523" t="s">
        <v>23</v>
      </c>
      <c r="B1" s="523"/>
      <c r="C1" s="523"/>
      <c r="D1" s="523"/>
      <c r="E1" s="523"/>
      <c r="F1" s="523"/>
      <c r="G1" s="359"/>
      <c r="H1" s="359"/>
      <c r="I1" s="359"/>
      <c r="J1" s="359"/>
      <c r="K1" s="359"/>
      <c r="L1" s="359"/>
      <c r="M1" s="359"/>
    </row>
    <row r="2" spans="1:13" ht="18" customHeight="1" thickBot="1">
      <c r="A2" s="524"/>
      <c r="B2" s="531" t="s">
        <v>769</v>
      </c>
      <c r="C2" s="525" t="s">
        <v>638</v>
      </c>
      <c r="D2" s="527" t="s">
        <v>639</v>
      </c>
      <c r="E2" s="529" t="s">
        <v>640</v>
      </c>
      <c r="F2" s="530" t="s">
        <v>641</v>
      </c>
      <c r="G2" s="358"/>
      <c r="H2" s="358"/>
      <c r="I2" s="358"/>
      <c r="J2" s="358"/>
      <c r="K2" s="358"/>
      <c r="L2" s="358"/>
      <c r="M2" s="358"/>
    </row>
    <row r="3" spans="1:13" ht="39" customHeight="1" thickBot="1">
      <c r="A3" s="524"/>
      <c r="B3" s="532"/>
      <c r="C3" s="526"/>
      <c r="D3" s="528"/>
      <c r="E3" s="529"/>
      <c r="F3" s="530"/>
      <c r="G3" s="360">
        <v>2015</v>
      </c>
      <c r="H3" s="360" t="s">
        <v>822</v>
      </c>
      <c r="I3" s="360" t="s">
        <v>818</v>
      </c>
      <c r="J3" s="360" t="s">
        <v>897</v>
      </c>
      <c r="K3" s="360" t="s">
        <v>890</v>
      </c>
      <c r="L3" s="360" t="s">
        <v>934</v>
      </c>
      <c r="M3" s="360" t="s">
        <v>919</v>
      </c>
    </row>
    <row r="4" spans="1:13" ht="12" customHeight="1" thickBot="1">
      <c r="A4" s="129" t="s">
        <v>67</v>
      </c>
      <c r="B4" s="152"/>
      <c r="C4" s="172">
        <v>200</v>
      </c>
      <c r="D4" s="172"/>
      <c r="E4" s="172"/>
      <c r="F4" s="173" t="s">
        <v>642</v>
      </c>
      <c r="G4" s="361">
        <f aca="true" t="shared" si="0" ref="G4:M4">SUM(G5+G13)</f>
        <v>847574</v>
      </c>
      <c r="H4" s="361">
        <f t="shared" si="0"/>
        <v>17000</v>
      </c>
      <c r="I4" s="361">
        <f t="shared" si="0"/>
        <v>864574</v>
      </c>
      <c r="J4" s="361">
        <f t="shared" si="0"/>
        <v>645587</v>
      </c>
      <c r="K4" s="361">
        <f t="shared" si="0"/>
        <v>1510161</v>
      </c>
      <c r="L4" s="361">
        <f t="shared" si="0"/>
        <v>-619061.41</v>
      </c>
      <c r="M4" s="361">
        <f t="shared" si="0"/>
        <v>891099.59</v>
      </c>
    </row>
    <row r="5" spans="1:13" ht="12" customHeight="1" thickBot="1">
      <c r="A5" s="129" t="s">
        <v>70</v>
      </c>
      <c r="B5" s="145"/>
      <c r="C5" s="174">
        <v>230</v>
      </c>
      <c r="D5" s="174"/>
      <c r="E5" s="174"/>
      <c r="F5" s="175" t="s">
        <v>643</v>
      </c>
      <c r="G5" s="362">
        <f aca="true" t="shared" si="1" ref="G5:M5">SUM(G6+G9)</f>
        <v>10000</v>
      </c>
      <c r="H5" s="362">
        <f t="shared" si="1"/>
        <v>17000</v>
      </c>
      <c r="I5" s="362">
        <f t="shared" si="1"/>
        <v>27000</v>
      </c>
      <c r="J5" s="362">
        <f t="shared" si="1"/>
        <v>0</v>
      </c>
      <c r="K5" s="362">
        <f t="shared" si="1"/>
        <v>27000</v>
      </c>
      <c r="L5" s="362">
        <f t="shared" si="1"/>
        <v>0</v>
      </c>
      <c r="M5" s="362">
        <f t="shared" si="1"/>
        <v>27000</v>
      </c>
    </row>
    <row r="6" spans="1:13" ht="12" customHeight="1" thickBot="1">
      <c r="A6" s="129" t="s">
        <v>73</v>
      </c>
      <c r="B6" s="145"/>
      <c r="C6" s="176"/>
      <c r="D6" s="176">
        <v>231</v>
      </c>
      <c r="E6" s="176"/>
      <c r="F6" s="177" t="s">
        <v>644</v>
      </c>
      <c r="G6" s="363">
        <f aca="true" t="shared" si="2" ref="G6:M6">G7+G8</f>
        <v>0</v>
      </c>
      <c r="H6" s="363">
        <f t="shared" si="2"/>
        <v>12000</v>
      </c>
      <c r="I6" s="363">
        <f t="shared" si="2"/>
        <v>12000</v>
      </c>
      <c r="J6" s="363">
        <f t="shared" si="2"/>
        <v>0</v>
      </c>
      <c r="K6" s="363">
        <f t="shared" si="2"/>
        <v>12000</v>
      </c>
      <c r="L6" s="363">
        <f t="shared" si="2"/>
        <v>0</v>
      </c>
      <c r="M6" s="363">
        <f t="shared" si="2"/>
        <v>12000</v>
      </c>
    </row>
    <row r="7" spans="1:13" ht="12" customHeight="1" thickBot="1">
      <c r="A7" s="129" t="s">
        <v>75</v>
      </c>
      <c r="B7" s="145">
        <v>43</v>
      </c>
      <c r="C7" s="178"/>
      <c r="D7" s="178"/>
      <c r="E7" s="178">
        <v>231</v>
      </c>
      <c r="F7" s="179" t="s">
        <v>843</v>
      </c>
      <c r="G7" s="212"/>
      <c r="H7" s="212">
        <v>12000</v>
      </c>
      <c r="I7" s="212">
        <f aca="true" t="shared" si="3" ref="I7:I25">G7+H7</f>
        <v>12000</v>
      </c>
      <c r="J7" s="212"/>
      <c r="K7" s="212">
        <f aca="true" t="shared" si="4" ref="K7:K25">I7+J7</f>
        <v>12000</v>
      </c>
      <c r="L7" s="212"/>
      <c r="M7" s="212">
        <f>K7+L7</f>
        <v>12000</v>
      </c>
    </row>
    <row r="8" spans="1:13" ht="12" customHeight="1" thickBot="1">
      <c r="A8" s="129" t="s">
        <v>77</v>
      </c>
      <c r="B8" s="145">
        <v>43</v>
      </c>
      <c r="C8" s="178"/>
      <c r="D8" s="178"/>
      <c r="E8" s="178">
        <v>231</v>
      </c>
      <c r="F8" s="179" t="s">
        <v>842</v>
      </c>
      <c r="G8" s="212"/>
      <c r="H8" s="212"/>
      <c r="I8" s="212">
        <f t="shared" si="3"/>
        <v>0</v>
      </c>
      <c r="J8" s="212"/>
      <c r="K8" s="212">
        <f t="shared" si="4"/>
        <v>0</v>
      </c>
      <c r="L8" s="212"/>
      <c r="M8" s="212">
        <f>K8+L8</f>
        <v>0</v>
      </c>
    </row>
    <row r="9" spans="1:13" ht="12" customHeight="1" thickBot="1">
      <c r="A9" s="129" t="s">
        <v>79</v>
      </c>
      <c r="B9" s="145"/>
      <c r="C9" s="176"/>
      <c r="D9" s="176">
        <v>233</v>
      </c>
      <c r="E9" s="176"/>
      <c r="F9" s="177" t="s">
        <v>645</v>
      </c>
      <c r="G9" s="363">
        <f aca="true" t="shared" si="5" ref="G9:M9">SUM(G10:G12)</f>
        <v>10000</v>
      </c>
      <c r="H9" s="363">
        <f t="shared" si="5"/>
        <v>5000</v>
      </c>
      <c r="I9" s="363">
        <f t="shared" si="5"/>
        <v>15000</v>
      </c>
      <c r="J9" s="363">
        <f t="shared" si="5"/>
        <v>0</v>
      </c>
      <c r="K9" s="363">
        <f t="shared" si="5"/>
        <v>15000</v>
      </c>
      <c r="L9" s="363">
        <f t="shared" si="5"/>
        <v>0</v>
      </c>
      <c r="M9" s="363">
        <f t="shared" si="5"/>
        <v>15000</v>
      </c>
    </row>
    <row r="10" spans="1:13" ht="12" customHeight="1" thickBot="1">
      <c r="A10" s="129" t="s">
        <v>81</v>
      </c>
      <c r="B10" s="145">
        <v>43</v>
      </c>
      <c r="C10" s="178"/>
      <c r="D10" s="178"/>
      <c r="E10" s="180">
        <v>232</v>
      </c>
      <c r="F10" s="179" t="s">
        <v>646</v>
      </c>
      <c r="G10" s="212"/>
      <c r="H10" s="212"/>
      <c r="I10" s="212">
        <f t="shared" si="3"/>
        <v>0</v>
      </c>
      <c r="J10" s="212"/>
      <c r="K10" s="212">
        <f t="shared" si="4"/>
        <v>0</v>
      </c>
      <c r="L10" s="212"/>
      <c r="M10" s="212">
        <f>K10+L10</f>
        <v>0</v>
      </c>
    </row>
    <row r="11" spans="1:13" ht="12" customHeight="1" thickBot="1">
      <c r="A11" s="129" t="s">
        <v>83</v>
      </c>
      <c r="B11" s="145">
        <v>43</v>
      </c>
      <c r="C11" s="178"/>
      <c r="D11" s="178"/>
      <c r="E11" s="180">
        <v>233001</v>
      </c>
      <c r="F11" s="179" t="s">
        <v>647</v>
      </c>
      <c r="G11" s="212">
        <v>10000</v>
      </c>
      <c r="H11" s="212"/>
      <c r="I11" s="212">
        <f t="shared" si="3"/>
        <v>10000</v>
      </c>
      <c r="J11" s="212"/>
      <c r="K11" s="212">
        <f t="shared" si="4"/>
        <v>10000</v>
      </c>
      <c r="L11" s="212"/>
      <c r="M11" s="212">
        <f>K11+L11</f>
        <v>10000</v>
      </c>
    </row>
    <row r="12" spans="1:13" ht="12" customHeight="1" thickBot="1">
      <c r="A12" s="129" t="s">
        <v>85</v>
      </c>
      <c r="B12" s="145">
        <v>43</v>
      </c>
      <c r="C12" s="178"/>
      <c r="D12" s="178"/>
      <c r="E12" s="180">
        <v>233001</v>
      </c>
      <c r="F12" s="179" t="s">
        <v>844</v>
      </c>
      <c r="G12" s="212"/>
      <c r="H12" s="212">
        <v>5000</v>
      </c>
      <c r="I12" s="212">
        <f t="shared" si="3"/>
        <v>5000</v>
      </c>
      <c r="J12" s="212"/>
      <c r="K12" s="212">
        <f t="shared" si="4"/>
        <v>5000</v>
      </c>
      <c r="L12" s="212"/>
      <c r="M12" s="212">
        <f>K12+L12</f>
        <v>5000</v>
      </c>
    </row>
    <row r="13" spans="1:13" ht="12" customHeight="1" thickBot="1">
      <c r="A13" s="129" t="s">
        <v>87</v>
      </c>
      <c r="B13" s="145"/>
      <c r="C13" s="174">
        <v>300</v>
      </c>
      <c r="D13" s="174"/>
      <c r="E13" s="174"/>
      <c r="F13" s="175" t="s">
        <v>648</v>
      </c>
      <c r="G13" s="362">
        <f aca="true" t="shared" si="6" ref="G13:M13">SUM(G14)</f>
        <v>837574</v>
      </c>
      <c r="H13" s="362">
        <f t="shared" si="6"/>
        <v>0</v>
      </c>
      <c r="I13" s="362">
        <f t="shared" si="6"/>
        <v>837574</v>
      </c>
      <c r="J13" s="362">
        <f t="shared" si="6"/>
        <v>645587</v>
      </c>
      <c r="K13" s="362">
        <f t="shared" si="6"/>
        <v>1483161</v>
      </c>
      <c r="L13" s="362">
        <f t="shared" si="6"/>
        <v>-619061.41</v>
      </c>
      <c r="M13" s="362">
        <f t="shared" si="6"/>
        <v>864099.59</v>
      </c>
    </row>
    <row r="14" spans="1:13" ht="12" customHeight="1" thickBot="1">
      <c r="A14" s="129" t="s">
        <v>148</v>
      </c>
      <c r="B14" s="145"/>
      <c r="C14" s="176"/>
      <c r="D14" s="176">
        <v>320</v>
      </c>
      <c r="E14" s="176"/>
      <c r="F14" s="177" t="s">
        <v>649</v>
      </c>
      <c r="G14" s="363">
        <f aca="true" t="shared" si="7" ref="G14:M14">SUM(G15:G25)</f>
        <v>837574</v>
      </c>
      <c r="H14" s="363">
        <f t="shared" si="7"/>
        <v>0</v>
      </c>
      <c r="I14" s="363">
        <f t="shared" si="7"/>
        <v>837574</v>
      </c>
      <c r="J14" s="363">
        <f t="shared" si="7"/>
        <v>645587</v>
      </c>
      <c r="K14" s="363">
        <f t="shared" si="7"/>
        <v>1483161</v>
      </c>
      <c r="L14" s="363">
        <f t="shared" si="7"/>
        <v>-619061.41</v>
      </c>
      <c r="M14" s="363">
        <f t="shared" si="7"/>
        <v>864099.59</v>
      </c>
    </row>
    <row r="15" spans="1:13" ht="12" customHeight="1" thickBot="1">
      <c r="A15" s="129" t="s">
        <v>181</v>
      </c>
      <c r="B15" s="145">
        <v>111</v>
      </c>
      <c r="C15" s="178"/>
      <c r="D15" s="178"/>
      <c r="E15" s="178">
        <v>322001</v>
      </c>
      <c r="F15" s="179" t="s">
        <v>650</v>
      </c>
      <c r="G15" s="212">
        <v>5000</v>
      </c>
      <c r="H15" s="212"/>
      <c r="I15" s="212">
        <f t="shared" si="3"/>
        <v>5000</v>
      </c>
      <c r="J15" s="212"/>
      <c r="K15" s="212">
        <f t="shared" si="4"/>
        <v>5000</v>
      </c>
      <c r="L15" s="212">
        <v>-5000</v>
      </c>
      <c r="M15" s="212">
        <f aca="true" t="shared" si="8" ref="M15:M25">K15+L15</f>
        <v>0</v>
      </c>
    </row>
    <row r="16" spans="1:13" ht="12" customHeight="1" thickBot="1">
      <c r="A16" s="129" t="s">
        <v>150</v>
      </c>
      <c r="B16" s="145">
        <v>111</v>
      </c>
      <c r="C16" s="178"/>
      <c r="D16" s="178"/>
      <c r="E16" s="178">
        <v>322001</v>
      </c>
      <c r="F16" s="179" t="s">
        <v>780</v>
      </c>
      <c r="G16" s="212">
        <v>588700</v>
      </c>
      <c r="H16" s="212"/>
      <c r="I16" s="212">
        <f t="shared" si="3"/>
        <v>588700</v>
      </c>
      <c r="J16" s="212"/>
      <c r="K16" s="212">
        <f t="shared" si="4"/>
        <v>588700</v>
      </c>
      <c r="L16" s="212"/>
      <c r="M16" s="212">
        <f t="shared" si="8"/>
        <v>588700</v>
      </c>
    </row>
    <row r="17" spans="1:13" ht="12" customHeight="1" thickBot="1">
      <c r="A17" s="129" t="s">
        <v>152</v>
      </c>
      <c r="B17" s="145">
        <v>111</v>
      </c>
      <c r="C17" s="178"/>
      <c r="D17" s="178"/>
      <c r="E17" s="178">
        <v>322001</v>
      </c>
      <c r="F17" s="179" t="s">
        <v>781</v>
      </c>
      <c r="G17" s="212">
        <v>105350</v>
      </c>
      <c r="H17" s="212"/>
      <c r="I17" s="212">
        <f t="shared" si="3"/>
        <v>105350</v>
      </c>
      <c r="J17" s="212"/>
      <c r="K17" s="212">
        <f t="shared" si="4"/>
        <v>105350</v>
      </c>
      <c r="L17" s="212"/>
      <c r="M17" s="212">
        <f t="shared" si="8"/>
        <v>105350</v>
      </c>
    </row>
    <row r="18" spans="1:13" ht="12" customHeight="1" thickBot="1">
      <c r="A18" s="129" t="s">
        <v>89</v>
      </c>
      <c r="B18" s="145">
        <v>71</v>
      </c>
      <c r="C18" s="178"/>
      <c r="D18" s="178"/>
      <c r="E18" s="178">
        <v>322001</v>
      </c>
      <c r="F18" s="179" t="s">
        <v>814</v>
      </c>
      <c r="G18" s="212">
        <v>45224</v>
      </c>
      <c r="H18" s="212"/>
      <c r="I18" s="212">
        <f t="shared" si="3"/>
        <v>45224</v>
      </c>
      <c r="J18" s="212"/>
      <c r="K18" s="212">
        <f t="shared" si="4"/>
        <v>45224</v>
      </c>
      <c r="L18" s="212"/>
      <c r="M18" s="212">
        <f t="shared" si="8"/>
        <v>45224</v>
      </c>
    </row>
    <row r="19" spans="1:13" ht="12" customHeight="1" thickBot="1">
      <c r="A19" s="129" t="s">
        <v>92</v>
      </c>
      <c r="B19" s="145">
        <v>111</v>
      </c>
      <c r="C19" s="178"/>
      <c r="D19" s="178"/>
      <c r="E19" s="178">
        <v>322001</v>
      </c>
      <c r="F19" s="114" t="s">
        <v>651</v>
      </c>
      <c r="G19" s="212"/>
      <c r="H19" s="212"/>
      <c r="I19" s="212">
        <f t="shared" si="3"/>
        <v>0</v>
      </c>
      <c r="J19" s="212"/>
      <c r="K19" s="212">
        <f t="shared" si="4"/>
        <v>0</v>
      </c>
      <c r="L19" s="212"/>
      <c r="M19" s="212">
        <f t="shared" si="8"/>
        <v>0</v>
      </c>
    </row>
    <row r="20" spans="1:13" ht="12" customHeight="1" thickBot="1">
      <c r="A20" s="129" t="s">
        <v>94</v>
      </c>
      <c r="B20" s="145">
        <v>111</v>
      </c>
      <c r="C20" s="178"/>
      <c r="D20" s="178"/>
      <c r="E20" s="178">
        <v>322001</v>
      </c>
      <c r="F20" s="114" t="s">
        <v>652</v>
      </c>
      <c r="G20" s="212">
        <v>50000</v>
      </c>
      <c r="H20" s="212"/>
      <c r="I20" s="212">
        <f t="shared" si="3"/>
        <v>50000</v>
      </c>
      <c r="J20" s="212"/>
      <c r="K20" s="212">
        <f t="shared" si="4"/>
        <v>50000</v>
      </c>
      <c r="L20" s="212"/>
      <c r="M20" s="212">
        <f t="shared" si="8"/>
        <v>50000</v>
      </c>
    </row>
    <row r="21" spans="1:13" ht="12" customHeight="1" thickBot="1">
      <c r="A21" s="129" t="s">
        <v>95</v>
      </c>
      <c r="B21" s="145">
        <v>111</v>
      </c>
      <c r="C21" s="178"/>
      <c r="D21" s="178"/>
      <c r="E21" s="178">
        <v>322001</v>
      </c>
      <c r="F21" s="114" t="s">
        <v>653</v>
      </c>
      <c r="G21" s="212">
        <v>43300</v>
      </c>
      <c r="H21" s="212"/>
      <c r="I21" s="212">
        <f t="shared" si="3"/>
        <v>43300</v>
      </c>
      <c r="J21" s="212"/>
      <c r="K21" s="212">
        <f t="shared" si="4"/>
        <v>43300</v>
      </c>
      <c r="L21" s="212">
        <v>6525.59</v>
      </c>
      <c r="M21" s="212">
        <f t="shared" si="8"/>
        <v>49825.59</v>
      </c>
    </row>
    <row r="22" spans="1:13" ht="12" customHeight="1" thickBot="1">
      <c r="A22" s="129" t="s">
        <v>96</v>
      </c>
      <c r="B22" s="145">
        <v>111</v>
      </c>
      <c r="C22" s="178"/>
      <c r="D22" s="178"/>
      <c r="E22" s="178">
        <v>322001</v>
      </c>
      <c r="F22" s="114" t="s">
        <v>654</v>
      </c>
      <c r="G22" s="212"/>
      <c r="H22" s="212"/>
      <c r="I22" s="212">
        <f t="shared" si="3"/>
        <v>0</v>
      </c>
      <c r="J22" s="212"/>
      <c r="K22" s="212">
        <f t="shared" si="4"/>
        <v>0</v>
      </c>
      <c r="L22" s="212"/>
      <c r="M22" s="212">
        <f t="shared" si="8"/>
        <v>0</v>
      </c>
    </row>
    <row r="23" spans="1:13" ht="12" customHeight="1" thickBot="1">
      <c r="A23" s="129" t="s">
        <v>97</v>
      </c>
      <c r="B23" s="145">
        <v>111</v>
      </c>
      <c r="C23" s="178"/>
      <c r="D23" s="178"/>
      <c r="E23" s="178">
        <v>322001</v>
      </c>
      <c r="F23" s="114" t="s">
        <v>557</v>
      </c>
      <c r="G23" s="212"/>
      <c r="H23" s="212"/>
      <c r="I23" s="212"/>
      <c r="J23" s="212">
        <v>645587</v>
      </c>
      <c r="K23" s="212">
        <f t="shared" si="4"/>
        <v>645587</v>
      </c>
      <c r="L23" s="212">
        <v>-645587</v>
      </c>
      <c r="M23" s="212">
        <f t="shared" si="8"/>
        <v>0</v>
      </c>
    </row>
    <row r="24" spans="1:13" ht="12" customHeight="1" thickBot="1">
      <c r="A24" s="129" t="s">
        <v>98</v>
      </c>
      <c r="B24" s="145">
        <v>41</v>
      </c>
      <c r="C24" s="178"/>
      <c r="D24" s="178"/>
      <c r="E24" s="178">
        <v>322001</v>
      </c>
      <c r="F24" s="114" t="s">
        <v>933</v>
      </c>
      <c r="G24" s="212"/>
      <c r="H24" s="212"/>
      <c r="I24" s="212">
        <f t="shared" si="3"/>
        <v>0</v>
      </c>
      <c r="J24" s="212"/>
      <c r="K24" s="212">
        <f t="shared" si="4"/>
        <v>0</v>
      </c>
      <c r="L24" s="212">
        <v>25000</v>
      </c>
      <c r="M24" s="212">
        <f t="shared" si="8"/>
        <v>25000</v>
      </c>
    </row>
    <row r="25" spans="1:13" ht="12" customHeight="1">
      <c r="A25" s="129" t="s">
        <v>99</v>
      </c>
      <c r="B25" s="145">
        <v>41</v>
      </c>
      <c r="C25" s="178"/>
      <c r="D25" s="178"/>
      <c r="E25" s="178">
        <v>322001</v>
      </c>
      <c r="F25" s="114" t="s">
        <v>655</v>
      </c>
      <c r="G25" s="212"/>
      <c r="H25" s="212"/>
      <c r="I25" s="212">
        <f t="shared" si="3"/>
        <v>0</v>
      </c>
      <c r="J25" s="212"/>
      <c r="K25" s="212">
        <f t="shared" si="4"/>
        <v>0</v>
      </c>
      <c r="L25" s="212"/>
      <c r="M25" s="212">
        <f t="shared" si="8"/>
        <v>0</v>
      </c>
    </row>
    <row r="26" spans="1:13" ht="12.75">
      <c r="A26" s="90"/>
      <c r="B26" s="90"/>
      <c r="C26" s="90"/>
      <c r="D26" s="90"/>
      <c r="E26" s="90"/>
      <c r="F26" s="90"/>
      <c r="G26" s="293"/>
      <c r="H26" s="293"/>
      <c r="I26" s="293"/>
      <c r="J26" s="293"/>
      <c r="K26" s="293"/>
      <c r="L26" s="293"/>
      <c r="M26" s="293"/>
    </row>
    <row r="27" spans="1:13" ht="12.75">
      <c r="A27" s="90"/>
      <c r="B27" s="90"/>
      <c r="C27" s="90"/>
      <c r="D27" s="90"/>
      <c r="E27" s="90"/>
      <c r="F27" s="90"/>
      <c r="G27" s="293"/>
      <c r="H27" s="293"/>
      <c r="I27" s="293"/>
      <c r="J27" s="293"/>
      <c r="K27" s="293"/>
      <c r="L27" s="293"/>
      <c r="M27" s="293"/>
    </row>
    <row r="28" spans="1:13" ht="12.75">
      <c r="A28" s="90"/>
      <c r="B28" s="90"/>
      <c r="C28" s="90"/>
      <c r="D28" s="90"/>
      <c r="E28" s="90"/>
      <c r="F28" s="90"/>
      <c r="G28" s="293"/>
      <c r="H28" s="293"/>
      <c r="I28" s="293"/>
      <c r="J28" s="293"/>
      <c r="K28" s="293"/>
      <c r="L28" s="293"/>
      <c r="M28" s="293"/>
    </row>
    <row r="29" spans="1:13" ht="12.75">
      <c r="A29" s="90"/>
      <c r="B29" s="90"/>
      <c r="C29" s="90"/>
      <c r="D29" s="90"/>
      <c r="E29" s="90"/>
      <c r="F29" s="90"/>
      <c r="G29" s="293"/>
      <c r="H29" s="293"/>
      <c r="I29" s="293"/>
      <c r="J29" s="293"/>
      <c r="K29" s="293"/>
      <c r="L29" s="293"/>
      <c r="M29" s="293"/>
    </row>
    <row r="30" spans="1:13" ht="12.75">
      <c r="A30" s="90"/>
      <c r="B30" s="90"/>
      <c r="C30" s="90"/>
      <c r="D30" s="90"/>
      <c r="E30" s="90"/>
      <c r="F30" s="90"/>
      <c r="G30" s="293"/>
      <c r="H30" s="293"/>
      <c r="I30" s="293"/>
      <c r="J30" s="293"/>
      <c r="K30" s="293"/>
      <c r="L30" s="293"/>
      <c r="M30" s="293"/>
    </row>
    <row r="31" spans="1:13" ht="12.75">
      <c r="A31" s="90"/>
      <c r="B31" s="90"/>
      <c r="C31" s="90"/>
      <c r="D31" s="90"/>
      <c r="E31" s="90"/>
      <c r="F31" s="90"/>
      <c r="G31" s="293"/>
      <c r="H31" s="293"/>
      <c r="I31" s="293"/>
      <c r="J31" s="293"/>
      <c r="K31" s="293"/>
      <c r="L31" s="293"/>
      <c r="M31" s="293"/>
    </row>
    <row r="32" spans="1:13" ht="12.75">
      <c r="A32" s="90"/>
      <c r="B32" s="90"/>
      <c r="C32" s="90"/>
      <c r="D32" s="90"/>
      <c r="E32" s="90"/>
      <c r="F32" s="90"/>
      <c r="G32" s="293"/>
      <c r="H32" s="293"/>
      <c r="I32" s="293"/>
      <c r="J32" s="293"/>
      <c r="K32" s="293"/>
      <c r="L32" s="293"/>
      <c r="M32" s="293"/>
    </row>
    <row r="33" spans="1:13" ht="12.75">
      <c r="A33" s="90"/>
      <c r="B33" s="90"/>
      <c r="C33" s="90"/>
      <c r="D33" s="90"/>
      <c r="E33" s="90"/>
      <c r="F33" s="90"/>
      <c r="G33" s="293"/>
      <c r="H33" s="293"/>
      <c r="I33" s="293"/>
      <c r="J33" s="293"/>
      <c r="K33" s="293"/>
      <c r="L33" s="293"/>
      <c r="M33" s="293"/>
    </row>
    <row r="34" spans="1:13" ht="12.75">
      <c r="A34" s="90"/>
      <c r="B34" s="90"/>
      <c r="C34" s="90"/>
      <c r="D34" s="90"/>
      <c r="E34" s="90"/>
      <c r="F34" s="90"/>
      <c r="G34" s="293"/>
      <c r="H34" s="293"/>
      <c r="I34" s="293"/>
      <c r="J34" s="293"/>
      <c r="K34" s="293"/>
      <c r="L34" s="293"/>
      <c r="M34" s="293"/>
    </row>
    <row r="35" spans="1:13" ht="12.75">
      <c r="A35" s="90"/>
      <c r="B35" s="90"/>
      <c r="C35" s="90"/>
      <c r="D35" s="90"/>
      <c r="E35" s="90"/>
      <c r="F35" s="90"/>
      <c r="G35" s="293"/>
      <c r="H35" s="293"/>
      <c r="I35" s="293"/>
      <c r="J35" s="293"/>
      <c r="K35" s="293"/>
      <c r="L35" s="293"/>
      <c r="M35" s="293"/>
    </row>
    <row r="36" spans="1:13" ht="12.75">
      <c r="A36" s="90"/>
      <c r="B36" s="90"/>
      <c r="C36" s="90"/>
      <c r="D36" s="90"/>
      <c r="E36" s="90"/>
      <c r="F36" s="90"/>
      <c r="G36" s="293"/>
      <c r="H36" s="293"/>
      <c r="I36" s="293"/>
      <c r="J36" s="293"/>
      <c r="K36" s="293"/>
      <c r="L36" s="293"/>
      <c r="M36" s="293"/>
    </row>
    <row r="37" spans="1:13" ht="12.75">
      <c r="A37" s="90"/>
      <c r="B37" s="90"/>
      <c r="C37" s="90"/>
      <c r="D37" s="90"/>
      <c r="E37" s="90"/>
      <c r="F37" s="90"/>
      <c r="G37" s="293"/>
      <c r="H37" s="293"/>
      <c r="I37" s="293"/>
      <c r="J37" s="293"/>
      <c r="K37" s="293"/>
      <c r="L37" s="293"/>
      <c r="M37" s="293"/>
    </row>
    <row r="38" spans="1:13" ht="12.75">
      <c r="A38" s="90"/>
      <c r="B38" s="90"/>
      <c r="C38" s="90"/>
      <c r="D38" s="90"/>
      <c r="E38" s="90"/>
      <c r="F38" s="90"/>
      <c r="G38" s="293"/>
      <c r="H38" s="293"/>
      <c r="I38" s="293"/>
      <c r="J38" s="293"/>
      <c r="K38" s="293"/>
      <c r="L38" s="293"/>
      <c r="M38" s="293"/>
    </row>
    <row r="39" spans="1:13" ht="12.75">
      <c r="A39" s="90"/>
      <c r="B39" s="90"/>
      <c r="C39" s="90"/>
      <c r="D39" s="90"/>
      <c r="E39" s="90"/>
      <c r="F39" s="90"/>
      <c r="G39" s="293"/>
      <c r="H39" s="293"/>
      <c r="I39" s="293"/>
      <c r="J39" s="293"/>
      <c r="K39" s="293"/>
      <c r="L39" s="293"/>
      <c r="M39" s="293"/>
    </row>
    <row r="40" spans="1:13" ht="12.75">
      <c r="A40" s="90"/>
      <c r="B40" s="90"/>
      <c r="C40" s="90"/>
      <c r="D40" s="90"/>
      <c r="E40" s="90"/>
      <c r="F40" s="90"/>
      <c r="G40" s="293"/>
      <c r="H40" s="293"/>
      <c r="I40" s="293"/>
      <c r="J40" s="293"/>
      <c r="K40" s="293"/>
      <c r="L40" s="293"/>
      <c r="M40" s="293"/>
    </row>
    <row r="41" spans="1:13" ht="12.75">
      <c r="A41" s="90"/>
      <c r="B41" s="90"/>
      <c r="C41" s="90"/>
      <c r="D41" s="90"/>
      <c r="E41" s="90"/>
      <c r="F41" s="90"/>
      <c r="G41" s="293"/>
      <c r="H41" s="293"/>
      <c r="I41" s="293"/>
      <c r="J41" s="293"/>
      <c r="K41" s="293"/>
      <c r="L41" s="293"/>
      <c r="M41" s="293"/>
    </row>
    <row r="42" spans="1:13" ht="12.75">
      <c r="A42" s="90"/>
      <c r="B42" s="90"/>
      <c r="C42" s="90"/>
      <c r="D42" s="90"/>
      <c r="E42" s="90"/>
      <c r="F42" s="90"/>
      <c r="G42" s="293"/>
      <c r="H42" s="293"/>
      <c r="I42" s="293"/>
      <c r="J42" s="293"/>
      <c r="K42" s="293"/>
      <c r="L42" s="293"/>
      <c r="M42" s="293"/>
    </row>
    <row r="43" spans="1:13" ht="12.75">
      <c r="A43" s="90"/>
      <c r="B43" s="90"/>
      <c r="C43" s="90"/>
      <c r="D43" s="90"/>
      <c r="E43" s="90"/>
      <c r="F43" s="90"/>
      <c r="G43" s="293"/>
      <c r="H43" s="293"/>
      <c r="I43" s="293"/>
      <c r="J43" s="293"/>
      <c r="K43" s="293"/>
      <c r="L43" s="293"/>
      <c r="M43" s="293"/>
    </row>
    <row r="44" spans="1:13" ht="12.75">
      <c r="A44" s="90"/>
      <c r="B44" s="90"/>
      <c r="C44" s="90"/>
      <c r="D44" s="90"/>
      <c r="E44" s="90"/>
      <c r="F44" s="90"/>
      <c r="G44" s="293"/>
      <c r="H44" s="293"/>
      <c r="I44" s="293"/>
      <c r="J44" s="293"/>
      <c r="K44" s="293"/>
      <c r="L44" s="293"/>
      <c r="M44" s="293"/>
    </row>
    <row r="45" spans="1:13" ht="12.75">
      <c r="A45" s="90"/>
      <c r="B45" s="90"/>
      <c r="C45" s="90"/>
      <c r="D45" s="90"/>
      <c r="E45" s="90"/>
      <c r="F45" s="90"/>
      <c r="G45" s="293"/>
      <c r="H45" s="293"/>
      <c r="I45" s="293"/>
      <c r="J45" s="293"/>
      <c r="K45" s="293"/>
      <c r="L45" s="293"/>
      <c r="M45" s="293"/>
    </row>
    <row r="46" spans="1:13" ht="12.75">
      <c r="A46" s="90"/>
      <c r="B46" s="90"/>
      <c r="C46" s="90"/>
      <c r="D46" s="90"/>
      <c r="E46" s="90"/>
      <c r="F46" s="90"/>
      <c r="G46" s="293"/>
      <c r="H46" s="293"/>
      <c r="I46" s="293"/>
      <c r="J46" s="293"/>
      <c r="K46" s="293"/>
      <c r="L46" s="293"/>
      <c r="M46" s="293"/>
    </row>
    <row r="47" spans="1:13" ht="12.75">
      <c r="A47" s="90"/>
      <c r="B47" s="90"/>
      <c r="C47" s="90"/>
      <c r="D47" s="90"/>
      <c r="E47" s="90"/>
      <c r="F47" s="90"/>
      <c r="G47" s="293"/>
      <c r="H47" s="293"/>
      <c r="I47" s="293"/>
      <c r="J47" s="293"/>
      <c r="K47" s="293"/>
      <c r="L47" s="293"/>
      <c r="M47" s="293"/>
    </row>
    <row r="48" spans="1:13" ht="12.75">
      <c r="A48" s="90"/>
      <c r="B48" s="90"/>
      <c r="C48" s="90"/>
      <c r="D48" s="90"/>
      <c r="E48" s="90"/>
      <c r="F48" s="90"/>
      <c r="G48" s="293"/>
      <c r="H48" s="293"/>
      <c r="I48" s="293"/>
      <c r="J48" s="293"/>
      <c r="K48" s="293"/>
      <c r="L48" s="293"/>
      <c r="M48" s="293"/>
    </row>
    <row r="49" spans="1:13" ht="12.75">
      <c r="A49" s="90"/>
      <c r="B49" s="90"/>
      <c r="C49" s="90"/>
      <c r="D49" s="90"/>
      <c r="E49" s="90"/>
      <c r="F49" s="90"/>
      <c r="G49" s="293"/>
      <c r="H49" s="293"/>
      <c r="I49" s="293"/>
      <c r="J49" s="293"/>
      <c r="K49" s="293"/>
      <c r="L49" s="293"/>
      <c r="M49" s="293"/>
    </row>
    <row r="50" spans="1:13" ht="12.75">
      <c r="A50" s="90"/>
      <c r="B50" s="90"/>
      <c r="C50" s="90"/>
      <c r="D50" s="90"/>
      <c r="E50" s="90"/>
      <c r="F50" s="90"/>
      <c r="G50" s="293"/>
      <c r="H50" s="293"/>
      <c r="I50" s="293"/>
      <c r="J50" s="293"/>
      <c r="K50" s="293"/>
      <c r="L50" s="293"/>
      <c r="M50" s="293"/>
    </row>
    <row r="51" spans="1:13" ht="12.75">
      <c r="A51" s="90"/>
      <c r="B51" s="90"/>
      <c r="C51" s="90"/>
      <c r="D51" s="90"/>
      <c r="E51" s="90"/>
      <c r="F51" s="90"/>
      <c r="G51" s="293"/>
      <c r="H51" s="293"/>
      <c r="I51" s="293"/>
      <c r="J51" s="293"/>
      <c r="K51" s="293"/>
      <c r="L51" s="293"/>
      <c r="M51" s="293"/>
    </row>
    <row r="52" spans="1:13" ht="12.75">
      <c r="A52" s="90"/>
      <c r="B52" s="90"/>
      <c r="C52" s="90"/>
      <c r="D52" s="90"/>
      <c r="E52" s="90"/>
      <c r="F52" s="90"/>
      <c r="G52" s="293"/>
      <c r="H52" s="293"/>
      <c r="I52" s="293"/>
      <c r="J52" s="293"/>
      <c r="K52" s="293"/>
      <c r="L52" s="293"/>
      <c r="M52" s="293"/>
    </row>
    <row r="53" spans="1:13" ht="12.75">
      <c r="A53" s="90"/>
      <c r="B53" s="90"/>
      <c r="C53" s="90"/>
      <c r="D53" s="90"/>
      <c r="E53" s="90"/>
      <c r="F53" s="90"/>
      <c r="G53" s="293"/>
      <c r="H53" s="293"/>
      <c r="I53" s="293"/>
      <c r="J53" s="293"/>
      <c r="K53" s="293"/>
      <c r="L53" s="293"/>
      <c r="M53" s="293"/>
    </row>
    <row r="54" spans="1:13" ht="12.75">
      <c r="A54" s="90"/>
      <c r="B54" s="90"/>
      <c r="C54" s="90"/>
      <c r="D54" s="90"/>
      <c r="E54" s="90"/>
      <c r="F54" s="90"/>
      <c r="G54" s="293"/>
      <c r="H54" s="293"/>
      <c r="I54" s="293"/>
      <c r="J54" s="293"/>
      <c r="K54" s="293"/>
      <c r="L54" s="293"/>
      <c r="M54" s="293"/>
    </row>
    <row r="55" spans="1:13" ht="12.75">
      <c r="A55" s="90"/>
      <c r="B55" s="90"/>
      <c r="C55" s="90"/>
      <c r="D55" s="90"/>
      <c r="E55" s="90"/>
      <c r="F55" s="90"/>
      <c r="G55" s="293"/>
      <c r="H55" s="293"/>
      <c r="I55" s="293"/>
      <c r="J55" s="293"/>
      <c r="K55" s="293"/>
      <c r="L55" s="293"/>
      <c r="M55" s="293"/>
    </row>
    <row r="56" spans="1:13" ht="12.75">
      <c r="A56" s="90"/>
      <c r="B56" s="90"/>
      <c r="C56" s="90"/>
      <c r="D56" s="90"/>
      <c r="E56" s="90"/>
      <c r="F56" s="90"/>
      <c r="G56" s="293"/>
      <c r="H56" s="293"/>
      <c r="I56" s="293"/>
      <c r="J56" s="293"/>
      <c r="K56" s="293"/>
      <c r="L56" s="293"/>
      <c r="M56" s="293"/>
    </row>
    <row r="57" spans="1:13" ht="12.75">
      <c r="A57" s="90"/>
      <c r="B57" s="90"/>
      <c r="C57" s="90"/>
      <c r="D57" s="90"/>
      <c r="E57" s="90"/>
      <c r="F57" s="90"/>
      <c r="G57" s="293"/>
      <c r="H57" s="293"/>
      <c r="I57" s="293"/>
      <c r="J57" s="293"/>
      <c r="K57" s="293"/>
      <c r="L57" s="293"/>
      <c r="M57" s="293"/>
    </row>
    <row r="58" spans="1:13" ht="12.75">
      <c r="A58" s="90"/>
      <c r="B58" s="90"/>
      <c r="C58" s="90"/>
      <c r="D58" s="90"/>
      <c r="E58" s="90"/>
      <c r="F58" s="90"/>
      <c r="G58" s="293"/>
      <c r="H58" s="293"/>
      <c r="I58" s="293"/>
      <c r="J58" s="293"/>
      <c r="K58" s="293"/>
      <c r="L58" s="293"/>
      <c r="M58" s="293"/>
    </row>
    <row r="59" spans="1:13" ht="12.75">
      <c r="A59" s="90"/>
      <c r="B59" s="90"/>
      <c r="C59" s="90"/>
      <c r="D59" s="90"/>
      <c r="E59" s="90"/>
      <c r="F59" s="90"/>
      <c r="G59" s="293"/>
      <c r="H59" s="293"/>
      <c r="I59" s="293"/>
      <c r="J59" s="293"/>
      <c r="K59" s="293"/>
      <c r="L59" s="293"/>
      <c r="M59" s="293"/>
    </row>
    <row r="60" spans="1:13" ht="12.75">
      <c r="A60" s="90"/>
      <c r="B60" s="90"/>
      <c r="C60" s="90"/>
      <c r="D60" s="90"/>
      <c r="E60" s="90"/>
      <c r="F60" s="90"/>
      <c r="G60" s="293"/>
      <c r="H60" s="293"/>
      <c r="I60" s="293"/>
      <c r="J60" s="293"/>
      <c r="K60" s="293"/>
      <c r="L60" s="293"/>
      <c r="M60" s="293"/>
    </row>
    <row r="61" spans="1:13" ht="12.75">
      <c r="A61" s="90"/>
      <c r="B61" s="90"/>
      <c r="C61" s="90"/>
      <c r="D61" s="90"/>
      <c r="E61" s="90"/>
      <c r="F61" s="90"/>
      <c r="G61" s="293"/>
      <c r="H61" s="293"/>
      <c r="I61" s="293"/>
      <c r="J61" s="293"/>
      <c r="K61" s="293"/>
      <c r="L61" s="293"/>
      <c r="M61" s="293"/>
    </row>
    <row r="62" spans="1:13" ht="12.75">
      <c r="A62" s="90"/>
      <c r="B62" s="90"/>
      <c r="C62" s="90"/>
      <c r="D62" s="90"/>
      <c r="E62" s="90"/>
      <c r="F62" s="90"/>
      <c r="G62" s="293"/>
      <c r="H62" s="293"/>
      <c r="I62" s="293"/>
      <c r="J62" s="293"/>
      <c r="K62" s="293"/>
      <c r="L62" s="293"/>
      <c r="M62" s="293"/>
    </row>
    <row r="63" spans="1:13" ht="12.75">
      <c r="A63" s="90"/>
      <c r="B63" s="90"/>
      <c r="C63" s="90"/>
      <c r="D63" s="90"/>
      <c r="E63" s="90"/>
      <c r="F63" s="90"/>
      <c r="G63" s="293"/>
      <c r="H63" s="293"/>
      <c r="I63" s="293"/>
      <c r="J63" s="293"/>
      <c r="K63" s="293"/>
      <c r="L63" s="293"/>
      <c r="M63" s="293"/>
    </row>
    <row r="64" spans="1:13" ht="12.75">
      <c r="A64" s="90"/>
      <c r="B64" s="90"/>
      <c r="C64" s="90"/>
      <c r="D64" s="90"/>
      <c r="E64" s="90"/>
      <c r="F64" s="90"/>
      <c r="G64" s="293"/>
      <c r="H64" s="293"/>
      <c r="I64" s="293"/>
      <c r="J64" s="293"/>
      <c r="K64" s="293"/>
      <c r="L64" s="293"/>
      <c r="M64" s="293"/>
    </row>
    <row r="65" spans="1:13" ht="12.75">
      <c r="A65" s="90"/>
      <c r="B65" s="90"/>
      <c r="C65" s="90"/>
      <c r="D65" s="90"/>
      <c r="E65" s="90"/>
      <c r="F65" s="90"/>
      <c r="G65" s="293"/>
      <c r="H65" s="293"/>
      <c r="I65" s="293"/>
      <c r="J65" s="293"/>
      <c r="K65" s="293"/>
      <c r="L65" s="293"/>
      <c r="M65" s="293"/>
    </row>
    <row r="66" spans="1:13" ht="12.75">
      <c r="A66" s="90"/>
      <c r="B66" s="90"/>
      <c r="C66" s="90"/>
      <c r="D66" s="90"/>
      <c r="E66" s="90"/>
      <c r="F66" s="90"/>
      <c r="G66" s="293"/>
      <c r="H66" s="293"/>
      <c r="I66" s="293"/>
      <c r="J66" s="293"/>
      <c r="K66" s="293"/>
      <c r="L66" s="293"/>
      <c r="M66" s="293"/>
    </row>
    <row r="67" spans="1:13" ht="12.75">
      <c r="A67" s="90"/>
      <c r="B67" s="90"/>
      <c r="C67" s="90"/>
      <c r="D67" s="90"/>
      <c r="E67" s="90"/>
      <c r="F67" s="90"/>
      <c r="G67" s="293"/>
      <c r="H67" s="293"/>
      <c r="I67" s="293"/>
      <c r="J67" s="293"/>
      <c r="K67" s="293"/>
      <c r="L67" s="293"/>
      <c r="M67" s="293"/>
    </row>
    <row r="68" spans="1:13" ht="12.75">
      <c r="A68" s="90"/>
      <c r="B68" s="90"/>
      <c r="C68" s="90"/>
      <c r="D68" s="90"/>
      <c r="E68" s="90"/>
      <c r="F68" s="90"/>
      <c r="G68" s="293"/>
      <c r="H68" s="293"/>
      <c r="I68" s="293"/>
      <c r="J68" s="293"/>
      <c r="K68" s="293"/>
      <c r="L68" s="293"/>
      <c r="M68" s="293"/>
    </row>
    <row r="69" spans="1:13" ht="12.75">
      <c r="A69" s="90"/>
      <c r="B69" s="90"/>
      <c r="C69" s="90"/>
      <c r="D69" s="90"/>
      <c r="E69" s="90"/>
      <c r="F69" s="90"/>
      <c r="G69" s="293"/>
      <c r="H69" s="293"/>
      <c r="I69" s="293"/>
      <c r="J69" s="293"/>
      <c r="K69" s="293"/>
      <c r="L69" s="293"/>
      <c r="M69" s="293"/>
    </row>
    <row r="70" spans="1:13" ht="12.75">
      <c r="A70" s="90"/>
      <c r="B70" s="90"/>
      <c r="C70" s="90"/>
      <c r="D70" s="90"/>
      <c r="E70" s="90"/>
      <c r="F70" s="90"/>
      <c r="G70" s="293"/>
      <c r="H70" s="293"/>
      <c r="I70" s="293"/>
      <c r="J70" s="293"/>
      <c r="K70" s="293"/>
      <c r="L70" s="293"/>
      <c r="M70" s="293"/>
    </row>
    <row r="71" spans="1:13" ht="12.75">
      <c r="A71" s="90"/>
      <c r="B71" s="90"/>
      <c r="C71" s="90"/>
      <c r="D71" s="90"/>
      <c r="E71" s="90"/>
      <c r="F71" s="90"/>
      <c r="G71" s="293"/>
      <c r="H71" s="293"/>
      <c r="I71" s="293"/>
      <c r="J71" s="293"/>
      <c r="K71" s="293"/>
      <c r="L71" s="293"/>
      <c r="M71" s="293"/>
    </row>
    <row r="72" spans="1:13" ht="12.75">
      <c r="A72" s="90"/>
      <c r="B72" s="90"/>
      <c r="C72" s="90"/>
      <c r="D72" s="90"/>
      <c r="E72" s="90"/>
      <c r="F72" s="90"/>
      <c r="G72" s="293"/>
      <c r="H72" s="293"/>
      <c r="I72" s="293"/>
      <c r="J72" s="293"/>
      <c r="K72" s="293"/>
      <c r="L72" s="293"/>
      <c r="M72" s="293"/>
    </row>
    <row r="73" spans="1:13" ht="12.75">
      <c r="A73" s="90"/>
      <c r="B73" s="90"/>
      <c r="C73" s="90"/>
      <c r="D73" s="90"/>
      <c r="E73" s="90"/>
      <c r="F73" s="90"/>
      <c r="G73" s="293"/>
      <c r="H73" s="293"/>
      <c r="I73" s="293"/>
      <c r="J73" s="293"/>
      <c r="K73" s="293"/>
      <c r="L73" s="293"/>
      <c r="M73" s="293"/>
    </row>
    <row r="74" spans="1:13" ht="12.75">
      <c r="A74" s="90"/>
      <c r="B74" s="90"/>
      <c r="C74" s="90"/>
      <c r="D74" s="90"/>
      <c r="E74" s="90"/>
      <c r="F74" s="90"/>
      <c r="G74" s="293"/>
      <c r="H74" s="293"/>
      <c r="I74" s="293"/>
      <c r="J74" s="293"/>
      <c r="K74" s="293"/>
      <c r="L74" s="293"/>
      <c r="M74" s="293"/>
    </row>
    <row r="75" spans="1:13" ht="12.75">
      <c r="A75" s="90"/>
      <c r="B75" s="90"/>
      <c r="C75" s="90"/>
      <c r="D75" s="90"/>
      <c r="E75" s="90"/>
      <c r="F75" s="90"/>
      <c r="G75" s="293"/>
      <c r="H75" s="293"/>
      <c r="I75" s="293"/>
      <c r="J75" s="293"/>
      <c r="K75" s="293"/>
      <c r="L75" s="293"/>
      <c r="M75" s="293"/>
    </row>
    <row r="76" spans="1:13" ht="12.75">
      <c r="A76" s="90"/>
      <c r="B76" s="90"/>
      <c r="C76" s="90"/>
      <c r="D76" s="90"/>
      <c r="E76" s="90"/>
      <c r="F76" s="90"/>
      <c r="G76" s="293"/>
      <c r="H76" s="293"/>
      <c r="I76" s="293"/>
      <c r="J76" s="293"/>
      <c r="K76" s="293"/>
      <c r="L76" s="293"/>
      <c r="M76" s="293"/>
    </row>
    <row r="77" spans="1:13" ht="12.75">
      <c r="A77" s="90"/>
      <c r="B77" s="90"/>
      <c r="C77" s="90"/>
      <c r="D77" s="90"/>
      <c r="E77" s="90"/>
      <c r="F77" s="90"/>
      <c r="G77" s="293"/>
      <c r="H77" s="293"/>
      <c r="I77" s="293"/>
      <c r="J77" s="293"/>
      <c r="K77" s="293"/>
      <c r="L77" s="293"/>
      <c r="M77" s="293"/>
    </row>
    <row r="78" spans="1:13" ht="12.75">
      <c r="A78" s="90"/>
      <c r="B78" s="90"/>
      <c r="C78" s="90"/>
      <c r="D78" s="90"/>
      <c r="E78" s="90"/>
      <c r="F78" s="90"/>
      <c r="G78" s="293"/>
      <c r="H78" s="293"/>
      <c r="I78" s="293"/>
      <c r="J78" s="293"/>
      <c r="K78" s="293"/>
      <c r="L78" s="293"/>
      <c r="M78" s="293"/>
    </row>
    <row r="79" spans="1:13" ht="12.75">
      <c r="A79" s="90"/>
      <c r="B79" s="90"/>
      <c r="C79" s="90"/>
      <c r="D79" s="90"/>
      <c r="E79" s="90"/>
      <c r="F79" s="90"/>
      <c r="G79" s="293"/>
      <c r="H79" s="293"/>
      <c r="I79" s="293"/>
      <c r="J79" s="293"/>
      <c r="K79" s="293"/>
      <c r="L79" s="293"/>
      <c r="M79" s="293"/>
    </row>
    <row r="80" spans="1:13" ht="12.75">
      <c r="A80" s="90"/>
      <c r="B80" s="90"/>
      <c r="C80" s="90"/>
      <c r="D80" s="90"/>
      <c r="E80" s="90"/>
      <c r="F80" s="90"/>
      <c r="G80" s="293"/>
      <c r="H80" s="293"/>
      <c r="I80" s="293"/>
      <c r="J80" s="293"/>
      <c r="K80" s="293"/>
      <c r="L80" s="293"/>
      <c r="M80" s="293"/>
    </row>
    <row r="81" spans="1:13" ht="12.75">
      <c r="A81" s="90"/>
      <c r="B81" s="90"/>
      <c r="C81" s="90"/>
      <c r="D81" s="90"/>
      <c r="E81" s="90"/>
      <c r="F81" s="90"/>
      <c r="G81" s="293"/>
      <c r="H81" s="293"/>
      <c r="I81" s="293"/>
      <c r="J81" s="293"/>
      <c r="K81" s="293"/>
      <c r="L81" s="293"/>
      <c r="M81" s="293"/>
    </row>
    <row r="82" spans="1:13" ht="12.75">
      <c r="A82" s="90"/>
      <c r="B82" s="90"/>
      <c r="C82" s="90"/>
      <c r="D82" s="90"/>
      <c r="E82" s="90"/>
      <c r="F82" s="90"/>
      <c r="G82" s="293"/>
      <c r="H82" s="293"/>
      <c r="I82" s="293"/>
      <c r="J82" s="293"/>
      <c r="K82" s="293"/>
      <c r="L82" s="293"/>
      <c r="M82" s="293"/>
    </row>
    <row r="83" spans="1:13" ht="12.75">
      <c r="A83" s="90"/>
      <c r="B83" s="90"/>
      <c r="C83" s="90"/>
      <c r="D83" s="90"/>
      <c r="E83" s="90"/>
      <c r="F83" s="90"/>
      <c r="G83" s="293"/>
      <c r="H83" s="293"/>
      <c r="I83" s="293"/>
      <c r="J83" s="293"/>
      <c r="K83" s="293"/>
      <c r="L83" s="293"/>
      <c r="M83" s="293"/>
    </row>
    <row r="84" spans="1:13" ht="12.75">
      <c r="A84" s="90"/>
      <c r="B84" s="90"/>
      <c r="C84" s="90"/>
      <c r="D84" s="90"/>
      <c r="E84" s="90"/>
      <c r="F84" s="90"/>
      <c r="G84" s="293"/>
      <c r="H84" s="293"/>
      <c r="I84" s="293"/>
      <c r="J84" s="293"/>
      <c r="K84" s="293"/>
      <c r="L84" s="293"/>
      <c r="M84" s="293"/>
    </row>
    <row r="85" spans="1:13" ht="12.75">
      <c r="A85" s="90"/>
      <c r="B85" s="90"/>
      <c r="C85" s="90"/>
      <c r="D85" s="90"/>
      <c r="E85" s="90"/>
      <c r="F85" s="90"/>
      <c r="G85" s="293"/>
      <c r="H85" s="293"/>
      <c r="I85" s="293"/>
      <c r="J85" s="293"/>
      <c r="K85" s="293"/>
      <c r="L85" s="293"/>
      <c r="M85" s="293"/>
    </row>
    <row r="86" spans="1:13" ht="12.75">
      <c r="A86" s="90"/>
      <c r="B86" s="90"/>
      <c r="C86" s="90"/>
      <c r="D86" s="90"/>
      <c r="E86" s="90"/>
      <c r="F86" s="90"/>
      <c r="G86" s="293"/>
      <c r="H86" s="293"/>
      <c r="I86" s="293"/>
      <c r="J86" s="293"/>
      <c r="K86" s="293"/>
      <c r="L86" s="293"/>
      <c r="M86" s="293"/>
    </row>
    <row r="87" spans="1:13" ht="12.75">
      <c r="A87" s="90"/>
      <c r="B87" s="90"/>
      <c r="C87" s="90"/>
      <c r="D87" s="90"/>
      <c r="E87" s="90"/>
      <c r="F87" s="90"/>
      <c r="G87" s="293"/>
      <c r="H87" s="293"/>
      <c r="I87" s="293"/>
      <c r="J87" s="293"/>
      <c r="K87" s="293"/>
      <c r="L87" s="293"/>
      <c r="M87" s="293"/>
    </row>
    <row r="88" spans="1:13" ht="12.75">
      <c r="A88" s="90"/>
      <c r="B88" s="90"/>
      <c r="C88" s="90"/>
      <c r="D88" s="90"/>
      <c r="E88" s="90"/>
      <c r="F88" s="90"/>
      <c r="G88" s="293"/>
      <c r="H88" s="293"/>
      <c r="I88" s="293"/>
      <c r="J88" s="293"/>
      <c r="K88" s="293"/>
      <c r="L88" s="293"/>
      <c r="M88" s="293"/>
    </row>
    <row r="89" spans="1:13" ht="12.75">
      <c r="A89" s="90"/>
      <c r="B89" s="90"/>
      <c r="C89" s="90"/>
      <c r="D89" s="90"/>
      <c r="E89" s="90"/>
      <c r="F89" s="90"/>
      <c r="G89" s="293"/>
      <c r="H89" s="293"/>
      <c r="I89" s="293"/>
      <c r="J89" s="293"/>
      <c r="K89" s="293"/>
      <c r="L89" s="293"/>
      <c r="M89" s="293"/>
    </row>
    <row r="90" spans="1:13" ht="12.75">
      <c r="A90" s="90"/>
      <c r="B90" s="90"/>
      <c r="C90" s="90"/>
      <c r="D90" s="90"/>
      <c r="E90" s="90"/>
      <c r="F90" s="90"/>
      <c r="G90" s="293"/>
      <c r="H90" s="293"/>
      <c r="I90" s="293"/>
      <c r="J90" s="293"/>
      <c r="K90" s="293"/>
      <c r="L90" s="293"/>
      <c r="M90" s="293"/>
    </row>
    <row r="91" spans="1:13" ht="12.75">
      <c r="A91" s="90"/>
      <c r="B91" s="90"/>
      <c r="C91" s="90"/>
      <c r="D91" s="90"/>
      <c r="E91" s="90"/>
      <c r="F91" s="90"/>
      <c r="G91" s="293"/>
      <c r="H91" s="293"/>
      <c r="I91" s="293"/>
      <c r="J91" s="293"/>
      <c r="K91" s="293"/>
      <c r="L91" s="293"/>
      <c r="M91" s="293"/>
    </row>
    <row r="92" spans="1:13" ht="12.75">
      <c r="A92" s="90"/>
      <c r="B92" s="90"/>
      <c r="C92" s="90"/>
      <c r="D92" s="90"/>
      <c r="E92" s="90"/>
      <c r="F92" s="90"/>
      <c r="G92" s="293"/>
      <c r="H92" s="293"/>
      <c r="I92" s="293"/>
      <c r="J92" s="293"/>
      <c r="K92" s="293"/>
      <c r="L92" s="293"/>
      <c r="M92" s="293"/>
    </row>
    <row r="93" spans="1:13" ht="12.75">
      <c r="A93" s="90"/>
      <c r="B93" s="90"/>
      <c r="C93" s="90"/>
      <c r="D93" s="90"/>
      <c r="E93" s="90"/>
      <c r="F93" s="90"/>
      <c r="G93" s="293"/>
      <c r="H93" s="293"/>
      <c r="I93" s="293"/>
      <c r="J93" s="293"/>
      <c r="K93" s="293"/>
      <c r="L93" s="293"/>
      <c r="M93" s="293"/>
    </row>
    <row r="94" spans="1:13" ht="12.75">
      <c r="A94" s="90"/>
      <c r="B94" s="90"/>
      <c r="C94" s="90"/>
      <c r="D94" s="90"/>
      <c r="E94" s="90"/>
      <c r="F94" s="90"/>
      <c r="G94" s="293"/>
      <c r="H94" s="293"/>
      <c r="I94" s="293"/>
      <c r="J94" s="293"/>
      <c r="K94" s="293"/>
      <c r="L94" s="293"/>
      <c r="M94" s="293"/>
    </row>
    <row r="95" spans="1:13" ht="12.75">
      <c r="A95" s="90"/>
      <c r="B95" s="90"/>
      <c r="C95" s="90"/>
      <c r="D95" s="90"/>
      <c r="E95" s="90"/>
      <c r="F95" s="90"/>
      <c r="G95" s="293"/>
      <c r="H95" s="293"/>
      <c r="I95" s="293"/>
      <c r="J95" s="293"/>
      <c r="K95" s="293"/>
      <c r="L95" s="293"/>
      <c r="M95" s="293"/>
    </row>
    <row r="96" spans="1:13" ht="12.75">
      <c r="A96" s="90"/>
      <c r="B96" s="90"/>
      <c r="C96" s="90"/>
      <c r="D96" s="90"/>
      <c r="E96" s="90"/>
      <c r="F96" s="90"/>
      <c r="G96" s="293"/>
      <c r="H96" s="293"/>
      <c r="I96" s="293"/>
      <c r="J96" s="293"/>
      <c r="K96" s="293"/>
      <c r="L96" s="293"/>
      <c r="M96" s="293"/>
    </row>
    <row r="97" spans="1:13" ht="12.75">
      <c r="A97" s="90"/>
      <c r="B97" s="90"/>
      <c r="C97" s="90"/>
      <c r="D97" s="90"/>
      <c r="E97" s="90"/>
      <c r="F97" s="90"/>
      <c r="G97" s="293"/>
      <c r="H97" s="293"/>
      <c r="I97" s="293"/>
      <c r="J97" s="293"/>
      <c r="K97" s="293"/>
      <c r="L97" s="293"/>
      <c r="M97" s="293"/>
    </row>
    <row r="98" spans="1:13" ht="12.75">
      <c r="A98" s="90"/>
      <c r="B98" s="90"/>
      <c r="C98" s="90"/>
      <c r="D98" s="90"/>
      <c r="E98" s="90"/>
      <c r="F98" s="90"/>
      <c r="G98" s="293"/>
      <c r="H98" s="293"/>
      <c r="I98" s="293"/>
      <c r="J98" s="293"/>
      <c r="K98" s="293"/>
      <c r="L98" s="293"/>
      <c r="M98" s="293"/>
    </row>
    <row r="99" spans="1:13" ht="12.75">
      <c r="A99" s="90"/>
      <c r="B99" s="90"/>
      <c r="C99" s="90"/>
      <c r="D99" s="90"/>
      <c r="E99" s="90"/>
      <c r="F99" s="90"/>
      <c r="G99" s="293"/>
      <c r="H99" s="293"/>
      <c r="I99" s="293"/>
      <c r="J99" s="293"/>
      <c r="K99" s="293"/>
      <c r="L99" s="293"/>
      <c r="M99" s="293"/>
    </row>
    <row r="100" spans="1:13" ht="12.75">
      <c r="A100" s="90"/>
      <c r="B100" s="90"/>
      <c r="C100" s="90"/>
      <c r="D100" s="90"/>
      <c r="E100" s="90"/>
      <c r="F100" s="90"/>
      <c r="G100" s="293"/>
      <c r="H100" s="293"/>
      <c r="I100" s="293"/>
      <c r="J100" s="293"/>
      <c r="K100" s="293"/>
      <c r="L100" s="293"/>
      <c r="M100" s="293"/>
    </row>
    <row r="101" spans="1:13" ht="12.75">
      <c r="A101" s="90"/>
      <c r="B101" s="90"/>
      <c r="C101" s="90"/>
      <c r="D101" s="90"/>
      <c r="E101" s="90"/>
      <c r="F101" s="90"/>
      <c r="G101" s="293"/>
      <c r="H101" s="293"/>
      <c r="I101" s="293"/>
      <c r="J101" s="293"/>
      <c r="K101" s="293"/>
      <c r="L101" s="293"/>
      <c r="M101" s="293"/>
    </row>
    <row r="102" spans="1:13" ht="12.75">
      <c r="A102" s="90"/>
      <c r="B102" s="90"/>
      <c r="C102" s="90"/>
      <c r="D102" s="90"/>
      <c r="E102" s="90"/>
      <c r="F102" s="90"/>
      <c r="G102" s="293"/>
      <c r="H102" s="293"/>
      <c r="I102" s="293"/>
      <c r="J102" s="293"/>
      <c r="K102" s="293"/>
      <c r="L102" s="293"/>
      <c r="M102" s="293"/>
    </row>
    <row r="103" spans="1:13" ht="12.75">
      <c r="A103" s="90"/>
      <c r="B103" s="90"/>
      <c r="C103" s="90"/>
      <c r="D103" s="90"/>
      <c r="E103" s="90"/>
      <c r="F103" s="90"/>
      <c r="G103" s="293"/>
      <c r="H103" s="293"/>
      <c r="I103" s="293"/>
      <c r="J103" s="293"/>
      <c r="K103" s="293"/>
      <c r="L103" s="293"/>
      <c r="M103" s="293"/>
    </row>
    <row r="104" spans="1:13" ht="12.75">
      <c r="A104" s="90"/>
      <c r="B104" s="90"/>
      <c r="C104" s="90"/>
      <c r="D104" s="90"/>
      <c r="E104" s="90"/>
      <c r="F104" s="90"/>
      <c r="G104" s="293"/>
      <c r="H104" s="293"/>
      <c r="I104" s="293"/>
      <c r="J104" s="293"/>
      <c r="K104" s="293"/>
      <c r="L104" s="293"/>
      <c r="M104" s="293"/>
    </row>
    <row r="105" spans="1:13" ht="12.75">
      <c r="A105" s="90"/>
      <c r="B105" s="90"/>
      <c r="C105" s="90"/>
      <c r="D105" s="90"/>
      <c r="E105" s="90"/>
      <c r="F105" s="90"/>
      <c r="G105" s="293"/>
      <c r="H105" s="293"/>
      <c r="I105" s="293"/>
      <c r="J105" s="293"/>
      <c r="K105" s="293"/>
      <c r="L105" s="293"/>
      <c r="M105" s="293"/>
    </row>
    <row r="106" spans="1:13" ht="12.75">
      <c r="A106" s="90"/>
      <c r="B106" s="90"/>
      <c r="C106" s="90"/>
      <c r="D106" s="90"/>
      <c r="E106" s="90"/>
      <c r="F106" s="90"/>
      <c r="G106" s="293"/>
      <c r="H106" s="293"/>
      <c r="I106" s="293"/>
      <c r="J106" s="293"/>
      <c r="K106" s="293"/>
      <c r="L106" s="293"/>
      <c r="M106" s="293"/>
    </row>
    <row r="107" spans="1:13" ht="12.75">
      <c r="A107" s="90"/>
      <c r="B107" s="90"/>
      <c r="C107" s="90"/>
      <c r="D107" s="90"/>
      <c r="E107" s="90"/>
      <c r="F107" s="90"/>
      <c r="G107" s="293"/>
      <c r="H107" s="293"/>
      <c r="I107" s="293"/>
      <c r="J107" s="293"/>
      <c r="K107" s="293"/>
      <c r="L107" s="293"/>
      <c r="M107" s="293"/>
    </row>
    <row r="108" spans="1:13" ht="12.75">
      <c r="A108" s="90"/>
      <c r="B108" s="90"/>
      <c r="C108" s="90"/>
      <c r="D108" s="90"/>
      <c r="E108" s="90"/>
      <c r="F108" s="90"/>
      <c r="G108" s="293"/>
      <c r="H108" s="293"/>
      <c r="I108" s="293"/>
      <c r="J108" s="293"/>
      <c r="K108" s="293"/>
      <c r="L108" s="293"/>
      <c r="M108" s="293"/>
    </row>
    <row r="109" spans="1:13" ht="12.75">
      <c r="A109" s="90"/>
      <c r="B109" s="90"/>
      <c r="C109" s="90"/>
      <c r="D109" s="90"/>
      <c r="E109" s="90"/>
      <c r="F109" s="90"/>
      <c r="G109" s="293"/>
      <c r="H109" s="293"/>
      <c r="I109" s="293"/>
      <c r="J109" s="293"/>
      <c r="K109" s="293"/>
      <c r="L109" s="293"/>
      <c r="M109" s="293"/>
    </row>
    <row r="110" spans="1:13" ht="12.75">
      <c r="A110" s="90"/>
      <c r="B110" s="90"/>
      <c r="C110" s="90"/>
      <c r="D110" s="90"/>
      <c r="E110" s="90"/>
      <c r="F110" s="90"/>
      <c r="G110" s="293"/>
      <c r="H110" s="293"/>
      <c r="I110" s="293"/>
      <c r="J110" s="293"/>
      <c r="K110" s="293"/>
      <c r="L110" s="293"/>
      <c r="M110" s="293"/>
    </row>
    <row r="111" spans="1:13" ht="12.75">
      <c r="A111" s="90"/>
      <c r="B111" s="90"/>
      <c r="C111" s="90"/>
      <c r="D111" s="90"/>
      <c r="E111" s="90"/>
      <c r="F111" s="90"/>
      <c r="G111" s="293"/>
      <c r="H111" s="293"/>
      <c r="I111" s="293"/>
      <c r="J111" s="293"/>
      <c r="K111" s="293"/>
      <c r="L111" s="293"/>
      <c r="M111" s="293"/>
    </row>
    <row r="112" spans="1:13" ht="12.75">
      <c r="A112" s="90"/>
      <c r="B112" s="90"/>
      <c r="C112" s="90"/>
      <c r="D112" s="90"/>
      <c r="E112" s="90"/>
      <c r="F112" s="90"/>
      <c r="G112" s="293"/>
      <c r="H112" s="293"/>
      <c r="I112" s="293"/>
      <c r="J112" s="293"/>
      <c r="K112" s="293"/>
      <c r="L112" s="293"/>
      <c r="M112" s="293"/>
    </row>
  </sheetData>
  <sheetProtection selectLockedCells="1" selectUnlockedCells="1"/>
  <mergeCells count="7">
    <mergeCell ref="A1:F1"/>
    <mergeCell ref="A2:A3"/>
    <mergeCell ref="C2:C3"/>
    <mergeCell ref="D2:D3"/>
    <mergeCell ref="E2:E3"/>
    <mergeCell ref="F2:F3"/>
    <mergeCell ref="B2:B3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scale="63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PageLayoutView="0" workbookViewId="0" topLeftCell="A67">
      <selection activeCell="P83" sqref="P83"/>
    </sheetView>
  </sheetViews>
  <sheetFormatPr defaultColWidth="11.57421875" defaultRowHeight="12.75"/>
  <cols>
    <col min="1" max="1" width="3.421875" style="183" bestFit="1" customWidth="1"/>
    <col min="2" max="2" width="5.57421875" style="183" bestFit="1" customWidth="1"/>
    <col min="3" max="3" width="7.00390625" style="0" bestFit="1" customWidth="1"/>
    <col min="4" max="4" width="5.8515625" style="0" bestFit="1" customWidth="1"/>
    <col min="5" max="5" width="8.28125" style="0" bestFit="1" customWidth="1"/>
    <col min="6" max="6" width="55.7109375" style="0" customWidth="1"/>
    <col min="7" max="7" width="12.8515625" style="294" bestFit="1" customWidth="1"/>
    <col min="8" max="8" width="0" style="0" hidden="1" customWidth="1"/>
    <col min="9" max="9" width="0" style="150" hidden="1" customWidth="1"/>
    <col min="10" max="11" width="0" style="0" hidden="1" customWidth="1"/>
    <col min="12" max="17" width="12.8515625" style="294" bestFit="1" customWidth="1"/>
  </cols>
  <sheetData>
    <row r="1" spans="1:9" ht="34.5" customHeight="1" thickBot="1">
      <c r="A1" s="533" t="s">
        <v>16</v>
      </c>
      <c r="B1" s="533"/>
      <c r="C1" s="533"/>
      <c r="D1" s="533"/>
      <c r="E1" s="533"/>
      <c r="F1" s="533"/>
      <c r="I1"/>
    </row>
    <row r="2" spans="1:17" ht="12.75" customHeight="1" thickBot="1">
      <c r="A2" s="534"/>
      <c r="B2" s="537" t="s">
        <v>769</v>
      </c>
      <c r="C2" s="535" t="s">
        <v>638</v>
      </c>
      <c r="D2" s="535" t="s">
        <v>639</v>
      </c>
      <c r="E2" s="535" t="s">
        <v>656</v>
      </c>
      <c r="F2" s="536" t="s">
        <v>641</v>
      </c>
      <c r="G2" s="264"/>
      <c r="I2"/>
      <c r="L2" s="264"/>
      <c r="M2" s="264"/>
      <c r="N2" s="264"/>
      <c r="O2" s="264"/>
      <c r="P2" s="264"/>
      <c r="Q2" s="264"/>
    </row>
    <row r="3" spans="1:17" ht="39.75" customHeight="1" thickBot="1">
      <c r="A3" s="534"/>
      <c r="B3" s="538"/>
      <c r="C3" s="535"/>
      <c r="D3" s="535"/>
      <c r="E3" s="535"/>
      <c r="F3" s="536"/>
      <c r="G3" s="383">
        <v>2015</v>
      </c>
      <c r="I3" s="184" t="s">
        <v>657</v>
      </c>
      <c r="L3" s="383" t="s">
        <v>821</v>
      </c>
      <c r="M3" s="383" t="s">
        <v>818</v>
      </c>
      <c r="N3" s="383" t="s">
        <v>898</v>
      </c>
      <c r="O3" s="383" t="s">
        <v>890</v>
      </c>
      <c r="P3" s="383" t="s">
        <v>940</v>
      </c>
      <c r="Q3" s="383" t="s">
        <v>919</v>
      </c>
    </row>
    <row r="4" spans="1:17" s="185" customFormat="1" ht="12.75">
      <c r="A4" s="145" t="s">
        <v>67</v>
      </c>
      <c r="B4" s="152"/>
      <c r="C4" s="172">
        <v>100</v>
      </c>
      <c r="D4" s="172"/>
      <c r="E4" s="172"/>
      <c r="F4" s="173" t="s">
        <v>658</v>
      </c>
      <c r="G4" s="267">
        <f aca="true" t="shared" si="0" ref="G4:O4">SUM(G5+G8+G13)</f>
        <v>2273700</v>
      </c>
      <c r="H4" s="267">
        <f t="shared" si="0"/>
        <v>0</v>
      </c>
      <c r="I4" s="267">
        <f t="shared" si="0"/>
        <v>1961.2999999999997</v>
      </c>
      <c r="J4" s="267">
        <f t="shared" si="0"/>
        <v>0</v>
      </c>
      <c r="K4" s="267">
        <f t="shared" si="0"/>
        <v>0</v>
      </c>
      <c r="L4" s="267">
        <f t="shared" si="0"/>
        <v>140749</v>
      </c>
      <c r="M4" s="267">
        <f t="shared" si="0"/>
        <v>2414449</v>
      </c>
      <c r="N4" s="267">
        <f t="shared" si="0"/>
        <v>0</v>
      </c>
      <c r="O4" s="267">
        <f t="shared" si="0"/>
        <v>2414449</v>
      </c>
      <c r="P4" s="267">
        <f>SUM(P5+P8+P13)</f>
        <v>0</v>
      </c>
      <c r="Q4" s="267">
        <f>SUM(Q5+Q8+Q13)</f>
        <v>2414449</v>
      </c>
    </row>
    <row r="5" spans="1:17" s="186" customFormat="1" ht="12.75">
      <c r="A5" s="145" t="s">
        <v>70</v>
      </c>
      <c r="B5" s="145"/>
      <c r="C5" s="174">
        <v>110</v>
      </c>
      <c r="D5" s="174"/>
      <c r="E5" s="174"/>
      <c r="F5" s="175" t="s">
        <v>659</v>
      </c>
      <c r="G5" s="268">
        <f aca="true" t="shared" si="1" ref="G5:Q5">SUM(G6)</f>
        <v>1650000</v>
      </c>
      <c r="H5" s="268">
        <f t="shared" si="1"/>
        <v>0</v>
      </c>
      <c r="I5" s="268">
        <f t="shared" si="1"/>
        <v>1396.6</v>
      </c>
      <c r="J5" s="268">
        <f t="shared" si="1"/>
        <v>0</v>
      </c>
      <c r="K5" s="268">
        <f t="shared" si="1"/>
        <v>0</v>
      </c>
      <c r="L5" s="268">
        <f t="shared" si="1"/>
        <v>135549</v>
      </c>
      <c r="M5" s="268">
        <f t="shared" si="1"/>
        <v>1785549</v>
      </c>
      <c r="N5" s="268">
        <f t="shared" si="1"/>
        <v>0</v>
      </c>
      <c r="O5" s="268">
        <f t="shared" si="1"/>
        <v>1785549</v>
      </c>
      <c r="P5" s="268">
        <f t="shared" si="1"/>
        <v>0</v>
      </c>
      <c r="Q5" s="268">
        <f t="shared" si="1"/>
        <v>1785549</v>
      </c>
    </row>
    <row r="6" spans="1:17" s="187" customFormat="1" ht="12.75">
      <c r="A6" s="145" t="s">
        <v>73</v>
      </c>
      <c r="B6" s="145"/>
      <c r="C6" s="176"/>
      <c r="D6" s="176">
        <v>111</v>
      </c>
      <c r="E6" s="176"/>
      <c r="F6" s="177" t="s">
        <v>660</v>
      </c>
      <c r="G6" s="269">
        <f aca="true" t="shared" si="2" ref="G6:Q6">SUM(G7:G7)</f>
        <v>1650000</v>
      </c>
      <c r="H6" s="269">
        <f t="shared" si="2"/>
        <v>0</v>
      </c>
      <c r="I6" s="269">
        <f t="shared" si="2"/>
        <v>1396.6</v>
      </c>
      <c r="J6" s="269">
        <f t="shared" si="2"/>
        <v>0</v>
      </c>
      <c r="K6" s="269">
        <f t="shared" si="2"/>
        <v>0</v>
      </c>
      <c r="L6" s="269">
        <f t="shared" si="2"/>
        <v>135549</v>
      </c>
      <c r="M6" s="269">
        <f t="shared" si="2"/>
        <v>1785549</v>
      </c>
      <c r="N6" s="269">
        <f t="shared" si="2"/>
        <v>0</v>
      </c>
      <c r="O6" s="269">
        <f t="shared" si="2"/>
        <v>1785549</v>
      </c>
      <c r="P6" s="269">
        <f t="shared" si="2"/>
        <v>0</v>
      </c>
      <c r="Q6" s="269">
        <f t="shared" si="2"/>
        <v>1785549</v>
      </c>
    </row>
    <row r="7" spans="1:17" ht="12.75" customHeight="1">
      <c r="A7" s="145" t="s">
        <v>75</v>
      </c>
      <c r="B7" s="145">
        <v>41</v>
      </c>
      <c r="C7" s="178"/>
      <c r="D7" s="178"/>
      <c r="E7" s="178">
        <v>111003</v>
      </c>
      <c r="F7" s="179" t="s">
        <v>661</v>
      </c>
      <c r="G7" s="253">
        <v>1650000</v>
      </c>
      <c r="I7" s="188">
        <v>1396.6</v>
      </c>
      <c r="L7" s="253">
        <v>135549</v>
      </c>
      <c r="M7" s="253">
        <f>G7+L7</f>
        <v>1785549</v>
      </c>
      <c r="N7" s="253"/>
      <c r="O7" s="253">
        <f aca="true" t="shared" si="3" ref="O7:O70">M7+N7</f>
        <v>1785549</v>
      </c>
      <c r="P7" s="253"/>
      <c r="Q7" s="253">
        <f>O7+P7</f>
        <v>1785549</v>
      </c>
    </row>
    <row r="8" spans="1:17" ht="12.75">
      <c r="A8" s="145" t="s">
        <v>77</v>
      </c>
      <c r="B8" s="145"/>
      <c r="C8" s="174">
        <v>120</v>
      </c>
      <c r="D8" s="174"/>
      <c r="E8" s="174"/>
      <c r="F8" s="175" t="s">
        <v>662</v>
      </c>
      <c r="G8" s="268">
        <f aca="true" t="shared" si="4" ref="G8:Q8">SUM(G9)</f>
        <v>430000</v>
      </c>
      <c r="H8" s="268">
        <f t="shared" si="4"/>
        <v>0</v>
      </c>
      <c r="I8" s="268">
        <f t="shared" si="4"/>
        <v>390.09999999999997</v>
      </c>
      <c r="J8" s="268">
        <f t="shared" si="4"/>
        <v>0</v>
      </c>
      <c r="K8" s="268">
        <f t="shared" si="4"/>
        <v>0</v>
      </c>
      <c r="L8" s="268">
        <f t="shared" si="4"/>
        <v>3000</v>
      </c>
      <c r="M8" s="268">
        <f t="shared" si="4"/>
        <v>433000</v>
      </c>
      <c r="N8" s="268">
        <f t="shared" si="4"/>
        <v>0</v>
      </c>
      <c r="O8" s="268">
        <f t="shared" si="4"/>
        <v>433000</v>
      </c>
      <c r="P8" s="268">
        <f t="shared" si="4"/>
        <v>0</v>
      </c>
      <c r="Q8" s="268">
        <f t="shared" si="4"/>
        <v>433000</v>
      </c>
    </row>
    <row r="9" spans="1:17" ht="12.75">
      <c r="A9" s="145" t="s">
        <v>79</v>
      </c>
      <c r="B9" s="145"/>
      <c r="C9" s="176"/>
      <c r="D9" s="176">
        <v>121</v>
      </c>
      <c r="E9" s="176"/>
      <c r="F9" s="177" t="s">
        <v>663</v>
      </c>
      <c r="G9" s="269">
        <f aca="true" t="shared" si="5" ref="G9:O9">SUM(G10:G12)</f>
        <v>430000</v>
      </c>
      <c r="H9" s="269">
        <f t="shared" si="5"/>
        <v>0</v>
      </c>
      <c r="I9" s="269">
        <f t="shared" si="5"/>
        <v>390.09999999999997</v>
      </c>
      <c r="J9" s="269">
        <f t="shared" si="5"/>
        <v>0</v>
      </c>
      <c r="K9" s="269">
        <f t="shared" si="5"/>
        <v>0</v>
      </c>
      <c r="L9" s="269">
        <f t="shared" si="5"/>
        <v>3000</v>
      </c>
      <c r="M9" s="269">
        <f t="shared" si="5"/>
        <v>433000</v>
      </c>
      <c r="N9" s="269">
        <f t="shared" si="5"/>
        <v>0</v>
      </c>
      <c r="O9" s="269">
        <f t="shared" si="5"/>
        <v>433000</v>
      </c>
      <c r="P9" s="269">
        <f>SUM(P10:P12)</f>
        <v>0</v>
      </c>
      <c r="Q9" s="269">
        <f>SUM(Q10:Q12)</f>
        <v>433000</v>
      </c>
    </row>
    <row r="10" spans="1:17" ht="12.75">
      <c r="A10" s="145" t="s">
        <v>81</v>
      </c>
      <c r="B10" s="145">
        <v>41</v>
      </c>
      <c r="C10" s="178"/>
      <c r="D10" s="178"/>
      <c r="E10" s="178">
        <v>121001</v>
      </c>
      <c r="F10" s="179" t="s">
        <v>664</v>
      </c>
      <c r="G10" s="253">
        <v>200000</v>
      </c>
      <c r="I10" s="188">
        <v>187.7</v>
      </c>
      <c r="L10" s="253">
        <v>-5000</v>
      </c>
      <c r="M10" s="253">
        <f>G10+L10</f>
        <v>195000</v>
      </c>
      <c r="N10" s="253"/>
      <c r="O10" s="253">
        <f t="shared" si="3"/>
        <v>195000</v>
      </c>
      <c r="P10" s="253"/>
      <c r="Q10" s="253">
        <f>O10+P10</f>
        <v>195000</v>
      </c>
    </row>
    <row r="11" spans="1:17" ht="12.75">
      <c r="A11" s="145" t="s">
        <v>83</v>
      </c>
      <c r="B11" s="145">
        <v>41</v>
      </c>
      <c r="C11" s="178"/>
      <c r="D11" s="178"/>
      <c r="E11" s="178">
        <v>121002</v>
      </c>
      <c r="F11" s="179" t="s">
        <v>665</v>
      </c>
      <c r="G11" s="253">
        <v>220000</v>
      </c>
      <c r="I11" s="188">
        <v>195.5</v>
      </c>
      <c r="L11" s="253">
        <v>10000</v>
      </c>
      <c r="M11" s="253">
        <f>G11+L11</f>
        <v>230000</v>
      </c>
      <c r="N11" s="253"/>
      <c r="O11" s="253">
        <f t="shared" si="3"/>
        <v>230000</v>
      </c>
      <c r="P11" s="253"/>
      <c r="Q11" s="253">
        <f>O11+P11</f>
        <v>230000</v>
      </c>
    </row>
    <row r="12" spans="1:17" ht="12.75">
      <c r="A12" s="145" t="s">
        <v>85</v>
      </c>
      <c r="B12" s="145">
        <v>41</v>
      </c>
      <c r="C12" s="178"/>
      <c r="D12" s="178"/>
      <c r="E12" s="178">
        <v>121003</v>
      </c>
      <c r="F12" s="179" t="s">
        <v>666</v>
      </c>
      <c r="G12" s="253">
        <v>10000</v>
      </c>
      <c r="I12" s="188">
        <v>6.9</v>
      </c>
      <c r="L12" s="253">
        <v>-2000</v>
      </c>
      <c r="M12" s="253">
        <f>G12+L12</f>
        <v>8000</v>
      </c>
      <c r="N12" s="253"/>
      <c r="O12" s="253">
        <f t="shared" si="3"/>
        <v>8000</v>
      </c>
      <c r="P12" s="253"/>
      <c r="Q12" s="253">
        <f>O12+P12</f>
        <v>8000</v>
      </c>
    </row>
    <row r="13" spans="1:17" ht="12.75">
      <c r="A13" s="145" t="s">
        <v>87</v>
      </c>
      <c r="B13" s="145"/>
      <c r="C13" s="174">
        <v>130</v>
      </c>
      <c r="D13" s="174"/>
      <c r="E13" s="174"/>
      <c r="F13" s="175" t="s">
        <v>667</v>
      </c>
      <c r="G13" s="268">
        <f aca="true" t="shared" si="6" ref="G13:O13">SUM(G14+G21)</f>
        <v>193700</v>
      </c>
      <c r="H13" s="268">
        <f t="shared" si="6"/>
        <v>0</v>
      </c>
      <c r="I13" s="268">
        <f t="shared" si="6"/>
        <v>174.6</v>
      </c>
      <c r="J13" s="268">
        <f t="shared" si="6"/>
        <v>0</v>
      </c>
      <c r="K13" s="268">
        <f t="shared" si="6"/>
        <v>0</v>
      </c>
      <c r="L13" s="268">
        <f t="shared" si="6"/>
        <v>2200</v>
      </c>
      <c r="M13" s="268">
        <f t="shared" si="6"/>
        <v>195900</v>
      </c>
      <c r="N13" s="268">
        <f t="shared" si="6"/>
        <v>0</v>
      </c>
      <c r="O13" s="268">
        <f t="shared" si="6"/>
        <v>195900</v>
      </c>
      <c r="P13" s="268">
        <f>SUM(P14+P21)</f>
        <v>0</v>
      </c>
      <c r="Q13" s="268">
        <f>SUM(Q14+Q21)</f>
        <v>195900</v>
      </c>
    </row>
    <row r="14" spans="1:17" ht="12.75">
      <c r="A14" s="145" t="s">
        <v>148</v>
      </c>
      <c r="B14" s="145"/>
      <c r="C14" s="176"/>
      <c r="D14" s="176">
        <v>133</v>
      </c>
      <c r="E14" s="176"/>
      <c r="F14" s="177" t="s">
        <v>668</v>
      </c>
      <c r="G14" s="269">
        <f aca="true" t="shared" si="7" ref="G14:O14">SUM(G15:G20)</f>
        <v>193200</v>
      </c>
      <c r="H14" s="269">
        <f t="shared" si="7"/>
        <v>0</v>
      </c>
      <c r="I14" s="269">
        <f t="shared" si="7"/>
        <v>174.6</v>
      </c>
      <c r="J14" s="269">
        <f t="shared" si="7"/>
        <v>0</v>
      </c>
      <c r="K14" s="269">
        <f t="shared" si="7"/>
        <v>0</v>
      </c>
      <c r="L14" s="269">
        <f t="shared" si="7"/>
        <v>2200</v>
      </c>
      <c r="M14" s="269">
        <f t="shared" si="7"/>
        <v>195400</v>
      </c>
      <c r="N14" s="269">
        <f t="shared" si="7"/>
        <v>0</v>
      </c>
      <c r="O14" s="269">
        <f t="shared" si="7"/>
        <v>195400</v>
      </c>
      <c r="P14" s="269">
        <f>SUM(P15:P20)</f>
        <v>0</v>
      </c>
      <c r="Q14" s="269">
        <f>SUM(Q15:Q20)</f>
        <v>195400</v>
      </c>
    </row>
    <row r="15" spans="1:17" ht="12.75">
      <c r="A15" s="145" t="s">
        <v>181</v>
      </c>
      <c r="B15" s="145">
        <v>41</v>
      </c>
      <c r="C15" s="178"/>
      <c r="D15" s="178"/>
      <c r="E15" s="178">
        <v>133001</v>
      </c>
      <c r="F15" s="179" t="s">
        <v>669</v>
      </c>
      <c r="G15" s="253">
        <v>8000</v>
      </c>
      <c r="I15" s="188">
        <v>6.2</v>
      </c>
      <c r="L15" s="253">
        <v>2000</v>
      </c>
      <c r="M15" s="253">
        <f aca="true" t="shared" si="8" ref="M15:M20">G15+L15</f>
        <v>10000</v>
      </c>
      <c r="N15" s="253"/>
      <c r="O15" s="253">
        <f t="shared" si="3"/>
        <v>10000</v>
      </c>
      <c r="P15" s="253"/>
      <c r="Q15" s="253">
        <f aca="true" t="shared" si="9" ref="Q15:Q20">O15+P15</f>
        <v>10000</v>
      </c>
    </row>
    <row r="16" spans="1:17" ht="12.75">
      <c r="A16" s="145" t="s">
        <v>150</v>
      </c>
      <c r="B16" s="145">
        <v>41</v>
      </c>
      <c r="C16" s="178"/>
      <c r="D16" s="178"/>
      <c r="E16" s="178">
        <v>133003</v>
      </c>
      <c r="F16" s="179" t="s">
        <v>670</v>
      </c>
      <c r="G16" s="253">
        <v>500</v>
      </c>
      <c r="I16" s="188">
        <v>0.1</v>
      </c>
      <c r="L16" s="253">
        <v>500</v>
      </c>
      <c r="M16" s="253">
        <f t="shared" si="8"/>
        <v>1000</v>
      </c>
      <c r="N16" s="253"/>
      <c r="O16" s="253">
        <f t="shared" si="3"/>
        <v>1000</v>
      </c>
      <c r="P16" s="253"/>
      <c r="Q16" s="253">
        <f t="shared" si="9"/>
        <v>1000</v>
      </c>
    </row>
    <row r="17" spans="1:17" ht="12.75">
      <c r="A17" s="145" t="s">
        <v>152</v>
      </c>
      <c r="B17" s="145">
        <v>41</v>
      </c>
      <c r="C17" s="178"/>
      <c r="D17" s="178"/>
      <c r="E17" s="178">
        <v>133004</v>
      </c>
      <c r="F17" s="179" t="s">
        <v>671</v>
      </c>
      <c r="G17" s="253">
        <v>500</v>
      </c>
      <c r="I17" s="188">
        <v>0.3</v>
      </c>
      <c r="L17" s="253">
        <v>-200</v>
      </c>
      <c r="M17" s="253">
        <f t="shared" si="8"/>
        <v>300</v>
      </c>
      <c r="N17" s="253"/>
      <c r="O17" s="253">
        <f t="shared" si="3"/>
        <v>300</v>
      </c>
      <c r="P17" s="253"/>
      <c r="Q17" s="253">
        <f t="shared" si="9"/>
        <v>300</v>
      </c>
    </row>
    <row r="18" spans="1:17" ht="12.75">
      <c r="A18" s="145" t="s">
        <v>89</v>
      </c>
      <c r="B18" s="145">
        <v>41</v>
      </c>
      <c r="C18" s="178"/>
      <c r="D18" s="178"/>
      <c r="E18" s="178">
        <v>133006</v>
      </c>
      <c r="F18" s="179" t="s">
        <v>672</v>
      </c>
      <c r="G18" s="253">
        <v>200</v>
      </c>
      <c r="I18" s="188">
        <v>0.4</v>
      </c>
      <c r="L18" s="253">
        <v>-100</v>
      </c>
      <c r="M18" s="253">
        <f t="shared" si="8"/>
        <v>100</v>
      </c>
      <c r="N18" s="253"/>
      <c r="O18" s="253">
        <f t="shared" si="3"/>
        <v>100</v>
      </c>
      <c r="P18" s="253"/>
      <c r="Q18" s="253">
        <f t="shared" si="9"/>
        <v>100</v>
      </c>
    </row>
    <row r="19" spans="1:17" ht="12.75">
      <c r="A19" s="145" t="s">
        <v>92</v>
      </c>
      <c r="B19" s="145">
        <v>41</v>
      </c>
      <c r="C19" s="178"/>
      <c r="D19" s="178"/>
      <c r="E19" s="178">
        <v>133012</v>
      </c>
      <c r="F19" s="179" t="s">
        <v>673</v>
      </c>
      <c r="G19" s="253">
        <v>14000</v>
      </c>
      <c r="I19" s="188">
        <v>15</v>
      </c>
      <c r="L19" s="253"/>
      <c r="M19" s="253">
        <f t="shared" si="8"/>
        <v>14000</v>
      </c>
      <c r="N19" s="253"/>
      <c r="O19" s="253">
        <f t="shared" si="3"/>
        <v>14000</v>
      </c>
      <c r="P19" s="253"/>
      <c r="Q19" s="253">
        <f t="shared" si="9"/>
        <v>14000</v>
      </c>
    </row>
    <row r="20" spans="1:17" ht="12.75">
      <c r="A20" s="145" t="s">
        <v>94</v>
      </c>
      <c r="B20" s="145">
        <v>41</v>
      </c>
      <c r="C20" s="178"/>
      <c r="D20" s="178"/>
      <c r="E20" s="178">
        <v>133013</v>
      </c>
      <c r="F20" s="179" t="s">
        <v>674</v>
      </c>
      <c r="G20" s="253">
        <v>170000</v>
      </c>
      <c r="I20" s="188">
        <v>152.6</v>
      </c>
      <c r="L20" s="253"/>
      <c r="M20" s="253">
        <f t="shared" si="8"/>
        <v>170000</v>
      </c>
      <c r="N20" s="253"/>
      <c r="O20" s="253">
        <f t="shared" si="3"/>
        <v>170000</v>
      </c>
      <c r="P20" s="253"/>
      <c r="Q20" s="253">
        <f t="shared" si="9"/>
        <v>170000</v>
      </c>
    </row>
    <row r="21" spans="1:17" ht="12.75">
      <c r="A21" s="145" t="s">
        <v>95</v>
      </c>
      <c r="B21" s="145"/>
      <c r="C21" s="176"/>
      <c r="D21" s="176">
        <v>139</v>
      </c>
      <c r="E21" s="176"/>
      <c r="F21" s="177" t="s">
        <v>675</v>
      </c>
      <c r="G21" s="269">
        <f aca="true" t="shared" si="10" ref="G21:O21">SUM(G22:G23)</f>
        <v>500</v>
      </c>
      <c r="H21" s="269">
        <f t="shared" si="10"/>
        <v>0</v>
      </c>
      <c r="I21" s="269">
        <f t="shared" si="10"/>
        <v>0</v>
      </c>
      <c r="J21" s="269">
        <f t="shared" si="10"/>
        <v>0</v>
      </c>
      <c r="K21" s="269">
        <f t="shared" si="10"/>
        <v>0</v>
      </c>
      <c r="L21" s="269">
        <f t="shared" si="10"/>
        <v>0</v>
      </c>
      <c r="M21" s="269">
        <f t="shared" si="10"/>
        <v>500</v>
      </c>
      <c r="N21" s="269">
        <f t="shared" si="10"/>
        <v>0</v>
      </c>
      <c r="O21" s="269">
        <f t="shared" si="10"/>
        <v>500</v>
      </c>
      <c r="P21" s="269">
        <f>SUM(P22:P23)</f>
        <v>0</v>
      </c>
      <c r="Q21" s="269">
        <f>SUM(Q22:Q23)</f>
        <v>500</v>
      </c>
    </row>
    <row r="22" spans="1:17" ht="12.75">
      <c r="A22" s="145" t="s">
        <v>96</v>
      </c>
      <c r="B22" s="145">
        <v>41</v>
      </c>
      <c r="C22" s="178"/>
      <c r="D22" s="178"/>
      <c r="E22" s="178">
        <v>139002</v>
      </c>
      <c r="F22" s="179" t="s">
        <v>676</v>
      </c>
      <c r="G22" s="253"/>
      <c r="I22" s="188">
        <v>0</v>
      </c>
      <c r="L22" s="253"/>
      <c r="M22" s="253">
        <f>G22+L22</f>
        <v>0</v>
      </c>
      <c r="N22" s="253"/>
      <c r="O22" s="253">
        <f t="shared" si="3"/>
        <v>0</v>
      </c>
      <c r="P22" s="253"/>
      <c r="Q22" s="253">
        <f>O22+P22</f>
        <v>0</v>
      </c>
    </row>
    <row r="23" spans="1:17" ht="12.75">
      <c r="A23" s="145" t="s">
        <v>97</v>
      </c>
      <c r="B23" s="145">
        <v>41</v>
      </c>
      <c r="C23" s="189"/>
      <c r="D23" s="190">
        <v>160</v>
      </c>
      <c r="E23" s="190"/>
      <c r="F23" s="191" t="s">
        <v>677</v>
      </c>
      <c r="G23" s="253">
        <v>500</v>
      </c>
      <c r="I23" s="188">
        <v>0</v>
      </c>
      <c r="L23" s="253"/>
      <c r="M23" s="253">
        <f>G23+L23</f>
        <v>500</v>
      </c>
      <c r="N23" s="253"/>
      <c r="O23" s="253">
        <f t="shared" si="3"/>
        <v>500</v>
      </c>
      <c r="P23" s="253"/>
      <c r="Q23" s="253">
        <f>O23+P23</f>
        <v>500</v>
      </c>
    </row>
    <row r="24" spans="1:17" ht="12.75">
      <c r="A24" s="145" t="s">
        <v>98</v>
      </c>
      <c r="B24" s="145"/>
      <c r="C24" s="192">
        <v>200</v>
      </c>
      <c r="D24" s="192"/>
      <c r="E24" s="192"/>
      <c r="F24" s="193" t="s">
        <v>678</v>
      </c>
      <c r="G24" s="267">
        <f aca="true" t="shared" si="11" ref="G24:O24">SUM(G25+G31+G49+G51+G52)</f>
        <v>362900</v>
      </c>
      <c r="H24" s="267">
        <f t="shared" si="11"/>
        <v>0</v>
      </c>
      <c r="I24" s="267">
        <f t="shared" si="11"/>
        <v>440.1</v>
      </c>
      <c r="J24" s="267">
        <f t="shared" si="11"/>
        <v>0</v>
      </c>
      <c r="K24" s="267">
        <f t="shared" si="11"/>
        <v>0</v>
      </c>
      <c r="L24" s="267">
        <f t="shared" si="11"/>
        <v>9500</v>
      </c>
      <c r="M24" s="267">
        <f t="shared" si="11"/>
        <v>372400</v>
      </c>
      <c r="N24" s="267">
        <f t="shared" si="11"/>
        <v>12246.04</v>
      </c>
      <c r="O24" s="267">
        <f t="shared" si="11"/>
        <v>384646.04</v>
      </c>
      <c r="P24" s="267">
        <f>SUM(P25+P31+P49+P51+P52)</f>
        <v>0</v>
      </c>
      <c r="Q24" s="267">
        <f>SUM(Q25+Q31+Q49+Q51+Q52)</f>
        <v>384646.04</v>
      </c>
    </row>
    <row r="25" spans="1:17" ht="12.75">
      <c r="A25" s="145" t="s">
        <v>99</v>
      </c>
      <c r="B25" s="145"/>
      <c r="C25" s="174">
        <v>210</v>
      </c>
      <c r="D25" s="174"/>
      <c r="E25" s="174"/>
      <c r="F25" s="175" t="s">
        <v>679</v>
      </c>
      <c r="G25" s="268">
        <f aca="true" t="shared" si="12" ref="G25:O25">SUM(G26:G27)</f>
        <v>156000</v>
      </c>
      <c r="H25" s="268">
        <f t="shared" si="12"/>
        <v>0</v>
      </c>
      <c r="I25" s="268">
        <f t="shared" si="12"/>
        <v>313.3</v>
      </c>
      <c r="J25" s="268">
        <f t="shared" si="12"/>
        <v>0</v>
      </c>
      <c r="K25" s="268">
        <f t="shared" si="12"/>
        <v>0</v>
      </c>
      <c r="L25" s="268">
        <f t="shared" si="12"/>
        <v>-2000</v>
      </c>
      <c r="M25" s="268">
        <f t="shared" si="12"/>
        <v>154000</v>
      </c>
      <c r="N25" s="268">
        <f t="shared" si="12"/>
        <v>0</v>
      </c>
      <c r="O25" s="268">
        <f t="shared" si="12"/>
        <v>154000</v>
      </c>
      <c r="P25" s="268">
        <f>SUM(P26:P27)</f>
        <v>0</v>
      </c>
      <c r="Q25" s="268">
        <f>SUM(Q26:Q27)</f>
        <v>154000</v>
      </c>
    </row>
    <row r="26" spans="1:17" ht="12.75">
      <c r="A26" s="145" t="s">
        <v>100</v>
      </c>
      <c r="B26" s="145">
        <v>43</v>
      </c>
      <c r="C26" s="195"/>
      <c r="D26" s="195">
        <v>211</v>
      </c>
      <c r="E26" s="195">
        <v>211004</v>
      </c>
      <c r="F26" s="196" t="s">
        <v>680</v>
      </c>
      <c r="G26" s="275">
        <v>0</v>
      </c>
      <c r="I26" s="197">
        <v>35.7</v>
      </c>
      <c r="L26" s="275"/>
      <c r="M26" s="275">
        <f>G26+L26</f>
        <v>0</v>
      </c>
      <c r="N26" s="275"/>
      <c r="O26" s="275">
        <f t="shared" si="3"/>
        <v>0</v>
      </c>
      <c r="P26" s="275"/>
      <c r="Q26" s="275">
        <f>O26+P26</f>
        <v>0</v>
      </c>
    </row>
    <row r="27" spans="1:17" ht="12.75">
      <c r="A27" s="145" t="s">
        <v>103</v>
      </c>
      <c r="B27" s="145"/>
      <c r="C27" s="176"/>
      <c r="D27" s="176">
        <v>212</v>
      </c>
      <c r="E27" s="176"/>
      <c r="F27" s="177" t="s">
        <v>681</v>
      </c>
      <c r="G27" s="269">
        <f aca="true" t="shared" si="13" ref="G27:O27">SUM(G28:G30)</f>
        <v>156000</v>
      </c>
      <c r="H27" s="269">
        <f t="shared" si="13"/>
        <v>0</v>
      </c>
      <c r="I27" s="269">
        <f t="shared" si="13"/>
        <v>277.6</v>
      </c>
      <c r="J27" s="269">
        <f t="shared" si="13"/>
        <v>0</v>
      </c>
      <c r="K27" s="269">
        <f t="shared" si="13"/>
        <v>0</v>
      </c>
      <c r="L27" s="269">
        <f t="shared" si="13"/>
        <v>-2000</v>
      </c>
      <c r="M27" s="269">
        <f t="shared" si="13"/>
        <v>154000</v>
      </c>
      <c r="N27" s="269">
        <f t="shared" si="13"/>
        <v>0</v>
      </c>
      <c r="O27" s="269">
        <f t="shared" si="13"/>
        <v>154000</v>
      </c>
      <c r="P27" s="269">
        <f>SUM(P28:P30)</f>
        <v>0</v>
      </c>
      <c r="Q27" s="269">
        <f>SUM(Q28:Q30)</f>
        <v>154000</v>
      </c>
    </row>
    <row r="28" spans="1:17" ht="12.75">
      <c r="A28" s="145" t="s">
        <v>105</v>
      </c>
      <c r="B28" s="145">
        <v>41</v>
      </c>
      <c r="C28" s="178"/>
      <c r="D28" s="178"/>
      <c r="E28" s="178">
        <v>212002</v>
      </c>
      <c r="F28" s="179" t="s">
        <v>682</v>
      </c>
      <c r="G28" s="384">
        <v>6000</v>
      </c>
      <c r="I28" s="188">
        <v>57</v>
      </c>
      <c r="L28" s="384">
        <v>-2000</v>
      </c>
      <c r="M28" s="384">
        <f>G28+L28</f>
        <v>4000</v>
      </c>
      <c r="N28" s="384"/>
      <c r="O28" s="384">
        <f t="shared" si="3"/>
        <v>4000</v>
      </c>
      <c r="P28" s="384"/>
      <c r="Q28" s="384">
        <f>O28+P28</f>
        <v>4000</v>
      </c>
    </row>
    <row r="29" spans="1:17" ht="12.75">
      <c r="A29" s="145" t="s">
        <v>107</v>
      </c>
      <c r="B29" s="145">
        <v>41</v>
      </c>
      <c r="C29" s="178"/>
      <c r="D29" s="178"/>
      <c r="E29" s="178">
        <v>212002</v>
      </c>
      <c r="F29" s="179" t="s">
        <v>683</v>
      </c>
      <c r="G29" s="253"/>
      <c r="I29" s="188">
        <v>0</v>
      </c>
      <c r="L29" s="253"/>
      <c r="M29" s="253">
        <f>G29+L29</f>
        <v>0</v>
      </c>
      <c r="N29" s="253"/>
      <c r="O29" s="253">
        <f t="shared" si="3"/>
        <v>0</v>
      </c>
      <c r="P29" s="253"/>
      <c r="Q29" s="253">
        <f>O29+P29</f>
        <v>0</v>
      </c>
    </row>
    <row r="30" spans="1:17" ht="12.75">
      <c r="A30" s="145" t="s">
        <v>109</v>
      </c>
      <c r="B30" s="145">
        <v>41</v>
      </c>
      <c r="C30" s="178"/>
      <c r="D30" s="178"/>
      <c r="E30" s="178">
        <v>212003</v>
      </c>
      <c r="F30" s="179" t="s">
        <v>684</v>
      </c>
      <c r="G30" s="384">
        <v>150000</v>
      </c>
      <c r="I30" s="188">
        <v>220.6</v>
      </c>
      <c r="L30" s="384"/>
      <c r="M30" s="253">
        <f>G30+L30</f>
        <v>150000</v>
      </c>
      <c r="N30" s="384"/>
      <c r="O30" s="384">
        <f t="shared" si="3"/>
        <v>150000</v>
      </c>
      <c r="P30" s="384"/>
      <c r="Q30" s="384">
        <f>O30+P30</f>
        <v>150000</v>
      </c>
    </row>
    <row r="31" spans="1:17" ht="12.75">
      <c r="A31" s="145" t="s">
        <v>111</v>
      </c>
      <c r="B31" s="145"/>
      <c r="C31" s="174">
        <v>220</v>
      </c>
      <c r="D31" s="174"/>
      <c r="E31" s="174"/>
      <c r="F31" s="175" t="s">
        <v>685</v>
      </c>
      <c r="G31" s="268">
        <f aca="true" t="shared" si="14" ref="G31:O31">SUM(G32+G34+G36+G47)</f>
        <v>150900</v>
      </c>
      <c r="H31" s="268">
        <f t="shared" si="14"/>
        <v>0</v>
      </c>
      <c r="I31" s="268">
        <f t="shared" si="14"/>
        <v>104.80000000000001</v>
      </c>
      <c r="J31" s="268">
        <f t="shared" si="14"/>
        <v>0</v>
      </c>
      <c r="K31" s="268">
        <f t="shared" si="14"/>
        <v>0</v>
      </c>
      <c r="L31" s="268">
        <f t="shared" si="14"/>
        <v>500</v>
      </c>
      <c r="M31" s="268">
        <f t="shared" si="14"/>
        <v>151400</v>
      </c>
      <c r="N31" s="268">
        <f t="shared" si="14"/>
        <v>0</v>
      </c>
      <c r="O31" s="268">
        <f t="shared" si="14"/>
        <v>151400</v>
      </c>
      <c r="P31" s="268">
        <f>SUM(P32+P34+P36+P47)</f>
        <v>0</v>
      </c>
      <c r="Q31" s="268">
        <f>SUM(Q32+Q34+Q36+Q47)</f>
        <v>151400</v>
      </c>
    </row>
    <row r="32" spans="1:17" ht="12.75">
      <c r="A32" s="145" t="s">
        <v>113</v>
      </c>
      <c r="B32" s="145"/>
      <c r="C32" s="176"/>
      <c r="D32" s="176">
        <v>221</v>
      </c>
      <c r="E32" s="176"/>
      <c r="F32" s="177" t="s">
        <v>686</v>
      </c>
      <c r="G32" s="269">
        <f aca="true" t="shared" si="15" ref="G32:Q32">SUM(G33)</f>
        <v>45000</v>
      </c>
      <c r="H32" s="269">
        <f t="shared" si="15"/>
        <v>0</v>
      </c>
      <c r="I32" s="269">
        <f t="shared" si="15"/>
        <v>50.2</v>
      </c>
      <c r="J32" s="269">
        <f t="shared" si="15"/>
        <v>0</v>
      </c>
      <c r="K32" s="269">
        <f t="shared" si="15"/>
        <v>0</v>
      </c>
      <c r="L32" s="269">
        <f t="shared" si="15"/>
        <v>-7000</v>
      </c>
      <c r="M32" s="269">
        <f t="shared" si="15"/>
        <v>38000</v>
      </c>
      <c r="N32" s="269">
        <f t="shared" si="15"/>
        <v>0</v>
      </c>
      <c r="O32" s="269">
        <f t="shared" si="15"/>
        <v>38000</v>
      </c>
      <c r="P32" s="269">
        <f t="shared" si="15"/>
        <v>0</v>
      </c>
      <c r="Q32" s="269">
        <f t="shared" si="15"/>
        <v>38000</v>
      </c>
    </row>
    <row r="33" spans="1:17" ht="12.75">
      <c r="A33" s="145" t="s">
        <v>115</v>
      </c>
      <c r="B33" s="145">
        <v>41</v>
      </c>
      <c r="C33" s="178"/>
      <c r="D33" s="178"/>
      <c r="E33" s="178">
        <v>221004</v>
      </c>
      <c r="F33" s="179" t="s">
        <v>687</v>
      </c>
      <c r="G33" s="253">
        <v>45000</v>
      </c>
      <c r="I33" s="188">
        <v>50.2</v>
      </c>
      <c r="L33" s="253">
        <v>-7000</v>
      </c>
      <c r="M33" s="253">
        <f>G33+L33</f>
        <v>38000</v>
      </c>
      <c r="N33" s="253"/>
      <c r="O33" s="253">
        <f t="shared" si="3"/>
        <v>38000</v>
      </c>
      <c r="P33" s="253"/>
      <c r="Q33" s="253">
        <f>O33+P33</f>
        <v>38000</v>
      </c>
    </row>
    <row r="34" spans="1:17" ht="12.75">
      <c r="A34" s="145" t="s">
        <v>117</v>
      </c>
      <c r="B34" s="145"/>
      <c r="C34" s="176"/>
      <c r="D34" s="176">
        <v>222</v>
      </c>
      <c r="E34" s="176"/>
      <c r="F34" s="177" t="s">
        <v>688</v>
      </c>
      <c r="G34" s="269">
        <f aca="true" t="shared" si="16" ref="G34:Q34">SUM(G35)</f>
        <v>3000</v>
      </c>
      <c r="H34" s="269">
        <f t="shared" si="16"/>
        <v>0</v>
      </c>
      <c r="I34" s="269">
        <f t="shared" si="16"/>
        <v>3.8</v>
      </c>
      <c r="J34" s="269">
        <f t="shared" si="16"/>
        <v>0</v>
      </c>
      <c r="K34" s="269">
        <f t="shared" si="16"/>
        <v>0</v>
      </c>
      <c r="L34" s="269">
        <f t="shared" si="16"/>
        <v>0</v>
      </c>
      <c r="M34" s="269">
        <f t="shared" si="16"/>
        <v>3000</v>
      </c>
      <c r="N34" s="269">
        <f t="shared" si="16"/>
        <v>0</v>
      </c>
      <c r="O34" s="269">
        <f t="shared" si="16"/>
        <v>3000</v>
      </c>
      <c r="P34" s="269">
        <f t="shared" si="16"/>
        <v>0</v>
      </c>
      <c r="Q34" s="269">
        <f t="shared" si="16"/>
        <v>3000</v>
      </c>
    </row>
    <row r="35" spans="1:17" ht="12.75">
      <c r="A35" s="145" t="s">
        <v>119</v>
      </c>
      <c r="B35" s="145">
        <v>41</v>
      </c>
      <c r="C35" s="178"/>
      <c r="D35" s="178"/>
      <c r="E35" s="178">
        <v>222003</v>
      </c>
      <c r="F35" s="179" t="s">
        <v>689</v>
      </c>
      <c r="G35" s="253">
        <v>3000</v>
      </c>
      <c r="I35" s="188">
        <v>3.8</v>
      </c>
      <c r="L35" s="253"/>
      <c r="M35" s="253">
        <f>G35+L35</f>
        <v>3000</v>
      </c>
      <c r="N35" s="253"/>
      <c r="O35" s="253">
        <f t="shared" si="3"/>
        <v>3000</v>
      </c>
      <c r="P35" s="253"/>
      <c r="Q35" s="253">
        <f>O35+P35</f>
        <v>3000</v>
      </c>
    </row>
    <row r="36" spans="1:17" ht="12.75">
      <c r="A36" s="145" t="s">
        <v>121</v>
      </c>
      <c r="B36" s="145"/>
      <c r="C36" s="176"/>
      <c r="D36" s="176">
        <v>223</v>
      </c>
      <c r="E36" s="176"/>
      <c r="F36" s="177" t="s">
        <v>690</v>
      </c>
      <c r="G36" s="269">
        <f aca="true" t="shared" si="17" ref="G36:O36">SUM(G37:G46)</f>
        <v>102000</v>
      </c>
      <c r="H36" s="269">
        <f t="shared" si="17"/>
        <v>0</v>
      </c>
      <c r="I36" s="269">
        <f t="shared" si="17"/>
        <v>49.800000000000004</v>
      </c>
      <c r="J36" s="269">
        <f t="shared" si="17"/>
        <v>0</v>
      </c>
      <c r="K36" s="269">
        <f t="shared" si="17"/>
        <v>0</v>
      </c>
      <c r="L36" s="269">
        <f t="shared" si="17"/>
        <v>7500</v>
      </c>
      <c r="M36" s="269">
        <f t="shared" si="17"/>
        <v>109500</v>
      </c>
      <c r="N36" s="269">
        <f t="shared" si="17"/>
        <v>0</v>
      </c>
      <c r="O36" s="269">
        <f t="shared" si="17"/>
        <v>109500</v>
      </c>
      <c r="P36" s="269">
        <f>SUM(P37:P46)</f>
        <v>0</v>
      </c>
      <c r="Q36" s="269">
        <f>SUM(Q37:Q46)</f>
        <v>109500</v>
      </c>
    </row>
    <row r="37" spans="1:17" ht="12.75">
      <c r="A37" s="145" t="s">
        <v>123</v>
      </c>
      <c r="B37" s="145">
        <v>41</v>
      </c>
      <c r="C37" s="178"/>
      <c r="D37" s="178"/>
      <c r="E37" s="178">
        <v>223001</v>
      </c>
      <c r="F37" s="179" t="s">
        <v>691</v>
      </c>
      <c r="G37" s="253">
        <v>30000</v>
      </c>
      <c r="I37" s="188">
        <v>31.2</v>
      </c>
      <c r="L37" s="253">
        <v>-5000</v>
      </c>
      <c r="M37" s="253">
        <f aca="true" t="shared" si="18" ref="M37:M46">G37+L37</f>
        <v>25000</v>
      </c>
      <c r="N37" s="253"/>
      <c r="O37" s="253">
        <f t="shared" si="3"/>
        <v>25000</v>
      </c>
      <c r="P37" s="253"/>
      <c r="Q37" s="253">
        <f aca="true" t="shared" si="19" ref="Q37:Q46">O37+P37</f>
        <v>25000</v>
      </c>
    </row>
    <row r="38" spans="1:17" ht="12.75">
      <c r="A38" s="145" t="s">
        <v>124</v>
      </c>
      <c r="B38" s="145">
        <v>41</v>
      </c>
      <c r="C38" s="178"/>
      <c r="D38" s="178"/>
      <c r="E38" s="178">
        <v>223001</v>
      </c>
      <c r="F38" s="179" t="s">
        <v>692</v>
      </c>
      <c r="G38" s="253">
        <v>10000</v>
      </c>
      <c r="I38" s="188">
        <v>11</v>
      </c>
      <c r="L38" s="253"/>
      <c r="M38" s="253">
        <f t="shared" si="18"/>
        <v>10000</v>
      </c>
      <c r="N38" s="253"/>
      <c r="O38" s="253">
        <f t="shared" si="3"/>
        <v>10000</v>
      </c>
      <c r="P38" s="253"/>
      <c r="Q38" s="253">
        <f t="shared" si="19"/>
        <v>10000</v>
      </c>
    </row>
    <row r="39" spans="1:17" ht="12.75">
      <c r="A39" s="145" t="s">
        <v>203</v>
      </c>
      <c r="B39" s="145">
        <v>41</v>
      </c>
      <c r="C39" s="178"/>
      <c r="D39" s="178"/>
      <c r="E39" s="178">
        <v>223001</v>
      </c>
      <c r="F39" s="179" t="s">
        <v>693</v>
      </c>
      <c r="G39" s="253">
        <v>2000</v>
      </c>
      <c r="I39" s="188">
        <v>2.4</v>
      </c>
      <c r="L39" s="253"/>
      <c r="M39" s="253">
        <f t="shared" si="18"/>
        <v>2000</v>
      </c>
      <c r="N39" s="253"/>
      <c r="O39" s="253">
        <f t="shared" si="3"/>
        <v>2000</v>
      </c>
      <c r="P39" s="253"/>
      <c r="Q39" s="253">
        <f t="shared" si="19"/>
        <v>2000</v>
      </c>
    </row>
    <row r="40" spans="1:17" ht="12.75">
      <c r="A40" s="145" t="s">
        <v>126</v>
      </c>
      <c r="B40" s="145">
        <v>41</v>
      </c>
      <c r="C40" s="178"/>
      <c r="D40" s="178"/>
      <c r="E40" s="178">
        <v>223003</v>
      </c>
      <c r="F40" s="179" t="s">
        <v>694</v>
      </c>
      <c r="G40" s="253">
        <v>2500</v>
      </c>
      <c r="I40" s="188">
        <v>5.2</v>
      </c>
      <c r="L40" s="253">
        <v>2500</v>
      </c>
      <c r="M40" s="253">
        <f t="shared" si="18"/>
        <v>5000</v>
      </c>
      <c r="N40" s="253"/>
      <c r="O40" s="253">
        <f t="shared" si="3"/>
        <v>5000</v>
      </c>
      <c r="P40" s="253"/>
      <c r="Q40" s="253">
        <f t="shared" si="19"/>
        <v>5000</v>
      </c>
    </row>
    <row r="41" spans="1:17" ht="12.75">
      <c r="A41" s="145" t="s">
        <v>163</v>
      </c>
      <c r="B41" s="145">
        <v>41</v>
      </c>
      <c r="C41" s="178"/>
      <c r="D41" s="178"/>
      <c r="E41" s="178">
        <v>223004</v>
      </c>
      <c r="F41" s="179" t="s">
        <v>695</v>
      </c>
      <c r="G41" s="253"/>
      <c r="I41" s="188">
        <v>0</v>
      </c>
      <c r="L41" s="253"/>
      <c r="M41" s="253">
        <f t="shared" si="18"/>
        <v>0</v>
      </c>
      <c r="N41" s="253"/>
      <c r="O41" s="253">
        <f t="shared" si="3"/>
        <v>0</v>
      </c>
      <c r="P41" s="253"/>
      <c r="Q41" s="253">
        <f t="shared" si="19"/>
        <v>0</v>
      </c>
    </row>
    <row r="42" spans="1:17" ht="12.75">
      <c r="A42" s="145" t="s">
        <v>127</v>
      </c>
      <c r="B42" s="145">
        <v>41</v>
      </c>
      <c r="C42" s="178"/>
      <c r="D42" s="178"/>
      <c r="E42" s="178">
        <v>223002</v>
      </c>
      <c r="F42" s="179" t="s">
        <v>696</v>
      </c>
      <c r="G42" s="253">
        <v>35000</v>
      </c>
      <c r="I42" s="188"/>
      <c r="L42" s="253">
        <v>2000</v>
      </c>
      <c r="M42" s="253">
        <f t="shared" si="18"/>
        <v>37000</v>
      </c>
      <c r="N42" s="253"/>
      <c r="O42" s="253">
        <f t="shared" si="3"/>
        <v>37000</v>
      </c>
      <c r="P42" s="253"/>
      <c r="Q42" s="253">
        <f t="shared" si="19"/>
        <v>37000</v>
      </c>
    </row>
    <row r="43" spans="1:17" ht="12.75">
      <c r="A43" s="145" t="s">
        <v>128</v>
      </c>
      <c r="B43" s="145">
        <v>41</v>
      </c>
      <c r="C43" s="178"/>
      <c r="D43" s="178"/>
      <c r="E43" s="178">
        <v>223002</v>
      </c>
      <c r="F43" s="179" t="s">
        <v>697</v>
      </c>
      <c r="G43" s="253">
        <v>14000</v>
      </c>
      <c r="I43" s="188"/>
      <c r="L43" s="253">
        <v>2000</v>
      </c>
      <c r="M43" s="253">
        <f t="shared" si="18"/>
        <v>16000</v>
      </c>
      <c r="N43" s="253"/>
      <c r="O43" s="253">
        <f t="shared" si="3"/>
        <v>16000</v>
      </c>
      <c r="P43" s="253"/>
      <c r="Q43" s="253">
        <f t="shared" si="19"/>
        <v>16000</v>
      </c>
    </row>
    <row r="44" spans="1:17" ht="12.75">
      <c r="A44" s="145" t="s">
        <v>129</v>
      </c>
      <c r="B44" s="145">
        <v>41</v>
      </c>
      <c r="C44" s="178"/>
      <c r="D44" s="178"/>
      <c r="E44" s="178">
        <v>223002</v>
      </c>
      <c r="F44" s="179" t="s">
        <v>698</v>
      </c>
      <c r="G44" s="253">
        <v>4000</v>
      </c>
      <c r="I44" s="188"/>
      <c r="L44" s="253">
        <v>4000</v>
      </c>
      <c r="M44" s="253">
        <f t="shared" si="18"/>
        <v>8000</v>
      </c>
      <c r="N44" s="253"/>
      <c r="O44" s="253">
        <f t="shared" si="3"/>
        <v>8000</v>
      </c>
      <c r="P44" s="253"/>
      <c r="Q44" s="253">
        <f t="shared" si="19"/>
        <v>8000</v>
      </c>
    </row>
    <row r="45" spans="1:17" ht="12.75">
      <c r="A45" s="145" t="s">
        <v>167</v>
      </c>
      <c r="B45" s="145">
        <v>41</v>
      </c>
      <c r="C45" s="178"/>
      <c r="D45" s="178"/>
      <c r="E45" s="178">
        <v>223002</v>
      </c>
      <c r="F45" s="179" t="s">
        <v>699</v>
      </c>
      <c r="G45" s="253">
        <v>3000</v>
      </c>
      <c r="I45" s="188"/>
      <c r="L45" s="253">
        <v>2000</v>
      </c>
      <c r="M45" s="253">
        <f t="shared" si="18"/>
        <v>5000</v>
      </c>
      <c r="N45" s="253"/>
      <c r="O45" s="253">
        <f t="shared" si="3"/>
        <v>5000</v>
      </c>
      <c r="P45" s="253"/>
      <c r="Q45" s="253">
        <f t="shared" si="19"/>
        <v>5000</v>
      </c>
    </row>
    <row r="46" spans="1:17" ht="12.75">
      <c r="A46" s="145" t="s">
        <v>169</v>
      </c>
      <c r="B46" s="145">
        <v>41</v>
      </c>
      <c r="C46" s="178"/>
      <c r="D46" s="178"/>
      <c r="E46" s="178">
        <v>223001</v>
      </c>
      <c r="F46" s="179" t="s">
        <v>755</v>
      </c>
      <c r="G46" s="253">
        <v>1500</v>
      </c>
      <c r="I46" s="188"/>
      <c r="L46" s="253"/>
      <c r="M46" s="253">
        <f t="shared" si="18"/>
        <v>1500</v>
      </c>
      <c r="N46" s="253"/>
      <c r="O46" s="253">
        <f t="shared" si="3"/>
        <v>1500</v>
      </c>
      <c r="P46" s="253"/>
      <c r="Q46" s="253">
        <f t="shared" si="19"/>
        <v>1500</v>
      </c>
    </row>
    <row r="47" spans="1:17" ht="12.75">
      <c r="A47" s="145" t="s">
        <v>171</v>
      </c>
      <c r="B47" s="145"/>
      <c r="C47" s="176"/>
      <c r="D47" s="176">
        <v>229</v>
      </c>
      <c r="E47" s="176"/>
      <c r="F47" s="177" t="s">
        <v>700</v>
      </c>
      <c r="G47" s="269">
        <f aca="true" t="shared" si="20" ref="G47:Q47">SUM(G48)</f>
        <v>900</v>
      </c>
      <c r="H47" s="269">
        <f t="shared" si="20"/>
        <v>0</v>
      </c>
      <c r="I47" s="269">
        <f t="shared" si="20"/>
        <v>1</v>
      </c>
      <c r="J47" s="269">
        <f t="shared" si="20"/>
        <v>0</v>
      </c>
      <c r="K47" s="269">
        <f t="shared" si="20"/>
        <v>0</v>
      </c>
      <c r="L47" s="269">
        <f t="shared" si="20"/>
        <v>0</v>
      </c>
      <c r="M47" s="269">
        <f t="shared" si="20"/>
        <v>900</v>
      </c>
      <c r="N47" s="269">
        <f t="shared" si="20"/>
        <v>0</v>
      </c>
      <c r="O47" s="269">
        <f t="shared" si="20"/>
        <v>900</v>
      </c>
      <c r="P47" s="269">
        <f t="shared" si="20"/>
        <v>0</v>
      </c>
      <c r="Q47" s="269">
        <f t="shared" si="20"/>
        <v>900</v>
      </c>
    </row>
    <row r="48" spans="1:17" ht="12.75">
      <c r="A48" s="145" t="s">
        <v>131</v>
      </c>
      <c r="B48" s="145">
        <v>41</v>
      </c>
      <c r="C48" s="178"/>
      <c r="D48" s="178"/>
      <c r="E48" s="178">
        <v>229005</v>
      </c>
      <c r="F48" s="179" t="s">
        <v>701</v>
      </c>
      <c r="G48" s="253">
        <v>900</v>
      </c>
      <c r="I48" s="188">
        <v>1</v>
      </c>
      <c r="L48" s="253"/>
      <c r="M48" s="253">
        <f>G48+L48</f>
        <v>900</v>
      </c>
      <c r="N48" s="253"/>
      <c r="O48" s="253">
        <f t="shared" si="3"/>
        <v>900</v>
      </c>
      <c r="P48" s="253"/>
      <c r="Q48" s="253">
        <f>O48+P48</f>
        <v>900</v>
      </c>
    </row>
    <row r="49" spans="1:17" ht="12.75">
      <c r="A49" s="145" t="s">
        <v>205</v>
      </c>
      <c r="B49" s="145"/>
      <c r="C49" s="174">
        <v>240</v>
      </c>
      <c r="D49" s="174"/>
      <c r="E49" s="174"/>
      <c r="F49" s="175" t="s">
        <v>702</v>
      </c>
      <c r="G49" s="268">
        <v>0</v>
      </c>
      <c r="H49" s="268">
        <v>0</v>
      </c>
      <c r="I49" s="268">
        <v>0</v>
      </c>
      <c r="J49" s="268">
        <v>0</v>
      </c>
      <c r="K49" s="268">
        <v>0</v>
      </c>
      <c r="L49" s="268">
        <v>0</v>
      </c>
      <c r="M49" s="268">
        <v>0</v>
      </c>
      <c r="N49" s="268">
        <v>0</v>
      </c>
      <c r="O49" s="268">
        <v>0</v>
      </c>
      <c r="P49" s="268">
        <v>0</v>
      </c>
      <c r="Q49" s="268">
        <v>0</v>
      </c>
    </row>
    <row r="50" spans="1:17" ht="12.75">
      <c r="A50" s="145" t="s">
        <v>133</v>
      </c>
      <c r="B50" s="145"/>
      <c r="C50" s="176"/>
      <c r="D50" s="176">
        <v>243</v>
      </c>
      <c r="E50" s="176"/>
      <c r="F50" s="177" t="s">
        <v>703</v>
      </c>
      <c r="G50" s="269"/>
      <c r="H50" s="269"/>
      <c r="I50" s="269"/>
      <c r="J50" s="269"/>
      <c r="K50" s="269"/>
      <c r="L50" s="269"/>
      <c r="M50" s="269">
        <f>G50+L50</f>
        <v>0</v>
      </c>
      <c r="N50" s="269"/>
      <c r="O50" s="269">
        <f t="shared" si="3"/>
        <v>0</v>
      </c>
      <c r="P50" s="269"/>
      <c r="Q50" s="269">
        <f>O50+P50</f>
        <v>0</v>
      </c>
    </row>
    <row r="51" spans="1:17" ht="12.75">
      <c r="A51" s="145" t="s">
        <v>134</v>
      </c>
      <c r="B51" s="145"/>
      <c r="C51" s="176"/>
      <c r="D51" s="176">
        <v>244</v>
      </c>
      <c r="E51" s="176"/>
      <c r="F51" s="177" t="s">
        <v>704</v>
      </c>
      <c r="G51" s="269"/>
      <c r="H51" s="269"/>
      <c r="I51" s="269"/>
      <c r="J51" s="269"/>
      <c r="K51" s="269"/>
      <c r="L51" s="269"/>
      <c r="M51" s="269">
        <f>G51+L51</f>
        <v>0</v>
      </c>
      <c r="N51" s="269"/>
      <c r="O51" s="269">
        <f t="shared" si="3"/>
        <v>0</v>
      </c>
      <c r="P51" s="269"/>
      <c r="Q51" s="269">
        <f>O51+P51</f>
        <v>0</v>
      </c>
    </row>
    <row r="52" spans="1:17" ht="12.75">
      <c r="A52" s="145" t="s">
        <v>135</v>
      </c>
      <c r="B52" s="145">
        <v>41</v>
      </c>
      <c r="C52" s="174">
        <v>290</v>
      </c>
      <c r="D52" s="174"/>
      <c r="E52" s="174"/>
      <c r="F52" s="175" t="s">
        <v>705</v>
      </c>
      <c r="G52" s="268">
        <f aca="true" t="shared" si="21" ref="G52:Q52">SUM(G53)</f>
        <v>56000</v>
      </c>
      <c r="H52" s="268">
        <f t="shared" si="21"/>
        <v>0</v>
      </c>
      <c r="I52" s="268">
        <f t="shared" si="21"/>
        <v>22</v>
      </c>
      <c r="J52" s="268">
        <f t="shared" si="21"/>
        <v>0</v>
      </c>
      <c r="K52" s="268">
        <f t="shared" si="21"/>
        <v>0</v>
      </c>
      <c r="L52" s="268">
        <f t="shared" si="21"/>
        <v>11000</v>
      </c>
      <c r="M52" s="268">
        <f t="shared" si="21"/>
        <v>67000</v>
      </c>
      <c r="N52" s="268">
        <f t="shared" si="21"/>
        <v>12246.04</v>
      </c>
      <c r="O52" s="268">
        <f t="shared" si="21"/>
        <v>79246.04</v>
      </c>
      <c r="P52" s="268">
        <f t="shared" si="21"/>
        <v>0</v>
      </c>
      <c r="Q52" s="268">
        <f t="shared" si="21"/>
        <v>79246.04</v>
      </c>
    </row>
    <row r="53" spans="1:17" ht="12.75">
      <c r="A53" s="145" t="s">
        <v>210</v>
      </c>
      <c r="B53" s="145"/>
      <c r="C53" s="176"/>
      <c r="D53" s="176">
        <v>292</v>
      </c>
      <c r="E53" s="176"/>
      <c r="F53" s="177" t="s">
        <v>706</v>
      </c>
      <c r="G53" s="269">
        <f aca="true" t="shared" si="22" ref="G53:O53">SUM(G54:G57)</f>
        <v>56000</v>
      </c>
      <c r="H53" s="269">
        <f t="shared" si="22"/>
        <v>0</v>
      </c>
      <c r="I53" s="269">
        <f t="shared" si="22"/>
        <v>22</v>
      </c>
      <c r="J53" s="269">
        <f t="shared" si="22"/>
        <v>0</v>
      </c>
      <c r="K53" s="269">
        <f t="shared" si="22"/>
        <v>0</v>
      </c>
      <c r="L53" s="269">
        <f t="shared" si="22"/>
        <v>11000</v>
      </c>
      <c r="M53" s="269">
        <f t="shared" si="22"/>
        <v>67000</v>
      </c>
      <c r="N53" s="269">
        <f t="shared" si="22"/>
        <v>12246.04</v>
      </c>
      <c r="O53" s="269">
        <f t="shared" si="22"/>
        <v>79246.04</v>
      </c>
      <c r="P53" s="269">
        <f>SUM(P54:P57)</f>
        <v>0</v>
      </c>
      <c r="Q53" s="269">
        <f>SUM(Q54:Q57)</f>
        <v>79246.04</v>
      </c>
    </row>
    <row r="54" spans="1:17" ht="12.75" customHeight="1">
      <c r="A54" s="145" t="s">
        <v>137</v>
      </c>
      <c r="B54" s="145">
        <v>41</v>
      </c>
      <c r="C54" s="178"/>
      <c r="D54" s="178"/>
      <c r="E54" s="178">
        <v>292008</v>
      </c>
      <c r="F54" s="179" t="s">
        <v>707</v>
      </c>
      <c r="G54" s="253">
        <v>15000</v>
      </c>
      <c r="I54" s="188">
        <v>3.4</v>
      </c>
      <c r="L54" s="253">
        <v>9000</v>
      </c>
      <c r="M54" s="253">
        <f>G54+L54</f>
        <v>24000</v>
      </c>
      <c r="N54" s="253"/>
      <c r="O54" s="253">
        <f t="shared" si="3"/>
        <v>24000</v>
      </c>
      <c r="P54" s="253"/>
      <c r="Q54" s="253">
        <f>O54+P54</f>
        <v>24000</v>
      </c>
    </row>
    <row r="55" spans="1:17" ht="12.75">
      <c r="A55" s="145" t="s">
        <v>212</v>
      </c>
      <c r="B55" s="145">
        <v>41</v>
      </c>
      <c r="C55" s="178"/>
      <c r="D55" s="178"/>
      <c r="E55" s="178">
        <v>292012</v>
      </c>
      <c r="F55" s="179" t="s">
        <v>708</v>
      </c>
      <c r="G55" s="253">
        <v>1000</v>
      </c>
      <c r="I55" s="188">
        <v>12.3</v>
      </c>
      <c r="L55" s="253"/>
      <c r="M55" s="253">
        <f>G55+L55</f>
        <v>1000</v>
      </c>
      <c r="N55" s="253">
        <v>9000</v>
      </c>
      <c r="O55" s="253">
        <f t="shared" si="3"/>
        <v>10000</v>
      </c>
      <c r="P55" s="253"/>
      <c r="Q55" s="253">
        <f>O55+P55</f>
        <v>10000</v>
      </c>
    </row>
    <row r="56" spans="1:17" ht="12.75">
      <c r="A56" s="145" t="s">
        <v>139</v>
      </c>
      <c r="B56" s="145">
        <v>41</v>
      </c>
      <c r="C56" s="178"/>
      <c r="D56" s="178"/>
      <c r="E56" s="178">
        <v>292019</v>
      </c>
      <c r="F56" s="179" t="s">
        <v>709</v>
      </c>
      <c r="G56" s="253">
        <v>40000</v>
      </c>
      <c r="I56" s="188">
        <v>6.3</v>
      </c>
      <c r="L56" s="253">
        <v>2000</v>
      </c>
      <c r="M56" s="253">
        <f>G56+L56</f>
        <v>42000</v>
      </c>
      <c r="N56" s="253"/>
      <c r="O56" s="253">
        <f t="shared" si="3"/>
        <v>42000</v>
      </c>
      <c r="P56" s="253"/>
      <c r="Q56" s="253">
        <f>O56+P56</f>
        <v>42000</v>
      </c>
    </row>
    <row r="57" spans="1:17" s="79" customFormat="1" ht="12.75">
      <c r="A57" s="145" t="s">
        <v>214</v>
      </c>
      <c r="B57" s="145">
        <v>41</v>
      </c>
      <c r="C57" s="195"/>
      <c r="D57" s="195"/>
      <c r="E57" s="195">
        <v>292006</v>
      </c>
      <c r="F57" s="196" t="s">
        <v>710</v>
      </c>
      <c r="G57" s="384"/>
      <c r="I57" s="188">
        <v>0</v>
      </c>
      <c r="L57" s="384"/>
      <c r="M57" s="253">
        <f>G57+L57</f>
        <v>0</v>
      </c>
      <c r="N57" s="384">
        <v>3246.04</v>
      </c>
      <c r="O57" s="384">
        <f t="shared" si="3"/>
        <v>3246.04</v>
      </c>
      <c r="P57" s="384"/>
      <c r="Q57" s="384">
        <f>O57+P57</f>
        <v>3246.04</v>
      </c>
    </row>
    <row r="58" spans="1:17" s="79" customFormat="1" ht="12.75">
      <c r="A58" s="145" t="s">
        <v>215</v>
      </c>
      <c r="B58" s="145">
        <v>41</v>
      </c>
      <c r="C58" s="195"/>
      <c r="D58" s="195"/>
      <c r="E58" s="195">
        <v>292027</v>
      </c>
      <c r="F58" s="196" t="s">
        <v>864</v>
      </c>
      <c r="G58" s="384">
        <v>1000</v>
      </c>
      <c r="I58" s="194">
        <f>SUM(I59)</f>
        <v>0</v>
      </c>
      <c r="L58" s="384">
        <v>2500</v>
      </c>
      <c r="M58" s="253">
        <f>G58+L58</f>
        <v>3500</v>
      </c>
      <c r="N58" s="384"/>
      <c r="O58" s="384">
        <f t="shared" si="3"/>
        <v>3500</v>
      </c>
      <c r="P58" s="384"/>
      <c r="Q58" s="384">
        <f>O58+P58</f>
        <v>3500</v>
      </c>
    </row>
    <row r="59" spans="1:17" ht="12.75">
      <c r="A59" s="145" t="s">
        <v>217</v>
      </c>
      <c r="B59" s="145"/>
      <c r="C59" s="192">
        <v>300</v>
      </c>
      <c r="D59" s="192"/>
      <c r="E59" s="192"/>
      <c r="F59" s="193" t="s">
        <v>648</v>
      </c>
      <c r="G59" s="267">
        <f>SUM(G60)</f>
        <v>1394300</v>
      </c>
      <c r="H59" s="267">
        <f aca="true" t="shared" si="23" ref="H59:Q59">SUM(H60)</f>
        <v>3181</v>
      </c>
      <c r="I59" s="267">
        <f t="shared" si="23"/>
        <v>0</v>
      </c>
      <c r="J59" s="267">
        <f t="shared" si="23"/>
        <v>0</v>
      </c>
      <c r="K59" s="267">
        <f t="shared" si="23"/>
        <v>6240033</v>
      </c>
      <c r="L59" s="267">
        <f t="shared" si="23"/>
        <v>15011.830000000002</v>
      </c>
      <c r="M59" s="267">
        <f t="shared" si="23"/>
        <v>1409311.83</v>
      </c>
      <c r="N59" s="267">
        <f t="shared" si="23"/>
        <v>101318</v>
      </c>
      <c r="O59" s="267">
        <f t="shared" si="23"/>
        <v>1510629.83</v>
      </c>
      <c r="P59" s="267">
        <f t="shared" si="23"/>
        <v>-108071.9</v>
      </c>
      <c r="Q59" s="267">
        <f t="shared" si="23"/>
        <v>1402557.93</v>
      </c>
    </row>
    <row r="60" spans="1:17" ht="12.75">
      <c r="A60" s="145" t="s">
        <v>219</v>
      </c>
      <c r="B60" s="145"/>
      <c r="C60" s="174">
        <v>310</v>
      </c>
      <c r="D60" s="174"/>
      <c r="E60" s="174"/>
      <c r="F60" s="175" t="s">
        <v>711</v>
      </c>
      <c r="G60" s="268">
        <f>G61+G64</f>
        <v>1394300</v>
      </c>
      <c r="H60" s="268">
        <f aca="true" t="shared" si="24" ref="H60:Q60">H61+H64</f>
        <v>3181</v>
      </c>
      <c r="I60" s="268">
        <f t="shared" si="24"/>
        <v>0</v>
      </c>
      <c r="J60" s="268">
        <f t="shared" si="24"/>
        <v>0</v>
      </c>
      <c r="K60" s="268">
        <f t="shared" si="24"/>
        <v>6240033</v>
      </c>
      <c r="L60" s="268">
        <f t="shared" si="24"/>
        <v>15011.830000000002</v>
      </c>
      <c r="M60" s="268">
        <f t="shared" si="24"/>
        <v>1409311.83</v>
      </c>
      <c r="N60" s="268">
        <f t="shared" si="24"/>
        <v>101318</v>
      </c>
      <c r="O60" s="268">
        <f t="shared" si="24"/>
        <v>1510629.83</v>
      </c>
      <c r="P60" s="268">
        <f t="shared" si="24"/>
        <v>-108071.9</v>
      </c>
      <c r="Q60" s="268">
        <f t="shared" si="24"/>
        <v>1402557.93</v>
      </c>
    </row>
    <row r="61" spans="1:17" ht="12.75">
      <c r="A61" s="145" t="s">
        <v>220</v>
      </c>
      <c r="B61" s="145"/>
      <c r="C61" s="176"/>
      <c r="D61" s="176">
        <v>311</v>
      </c>
      <c r="E61" s="176"/>
      <c r="F61" s="177" t="s">
        <v>712</v>
      </c>
      <c r="G61" s="269">
        <f>SUM(G62:G63)</f>
        <v>25000</v>
      </c>
      <c r="H61" s="269">
        <f aca="true" t="shared" si="25" ref="H61:Q61">SUM(H62:H63)</f>
        <v>0</v>
      </c>
      <c r="I61" s="269">
        <f t="shared" si="25"/>
        <v>0</v>
      </c>
      <c r="J61" s="269">
        <f t="shared" si="25"/>
        <v>0</v>
      </c>
      <c r="K61" s="269">
        <f t="shared" si="25"/>
        <v>0</v>
      </c>
      <c r="L61" s="269">
        <f t="shared" si="25"/>
        <v>0</v>
      </c>
      <c r="M61" s="269">
        <f t="shared" si="25"/>
        <v>25000</v>
      </c>
      <c r="N61" s="269">
        <f t="shared" si="25"/>
        <v>1440</v>
      </c>
      <c r="O61" s="269">
        <f t="shared" si="25"/>
        <v>26440</v>
      </c>
      <c r="P61" s="269">
        <f t="shared" si="25"/>
        <v>0</v>
      </c>
      <c r="Q61" s="269">
        <f t="shared" si="25"/>
        <v>26440</v>
      </c>
    </row>
    <row r="62" spans="1:17" ht="12.75" customHeight="1">
      <c r="A62" s="145" t="s">
        <v>223</v>
      </c>
      <c r="B62" s="145"/>
      <c r="C62" s="178"/>
      <c r="D62" s="178"/>
      <c r="E62" s="178"/>
      <c r="F62" s="179" t="s">
        <v>712</v>
      </c>
      <c r="G62" s="275">
        <v>25000</v>
      </c>
      <c r="H62" s="265"/>
      <c r="I62" s="178"/>
      <c r="J62" s="178"/>
      <c r="K62" s="178"/>
      <c r="L62" s="275"/>
      <c r="M62" s="275">
        <f>G62+L62</f>
        <v>25000</v>
      </c>
      <c r="N62" s="275"/>
      <c r="O62" s="275">
        <f>M62+N62</f>
        <v>25000</v>
      </c>
      <c r="P62" s="275"/>
      <c r="Q62" s="275">
        <f>O62+P62</f>
        <v>25000</v>
      </c>
    </row>
    <row r="63" spans="1:17" ht="12.75" customHeight="1">
      <c r="A63" s="145" t="s">
        <v>225</v>
      </c>
      <c r="B63" s="145">
        <v>71</v>
      </c>
      <c r="C63" s="178"/>
      <c r="D63" s="178"/>
      <c r="E63" s="178"/>
      <c r="F63" s="179" t="s">
        <v>931</v>
      </c>
      <c r="G63" s="275"/>
      <c r="H63" s="265"/>
      <c r="I63" s="178"/>
      <c r="J63" s="178"/>
      <c r="K63" s="178"/>
      <c r="L63" s="275"/>
      <c r="M63" s="275">
        <f>G63+L63</f>
        <v>0</v>
      </c>
      <c r="N63" s="275">
        <v>1440</v>
      </c>
      <c r="O63" s="275">
        <f>M63+N63</f>
        <v>1440</v>
      </c>
      <c r="P63" s="275"/>
      <c r="Q63" s="275">
        <f>O63+P63</f>
        <v>1440</v>
      </c>
    </row>
    <row r="64" spans="1:17" ht="12.75">
      <c r="A64" s="145" t="s">
        <v>226</v>
      </c>
      <c r="B64" s="145"/>
      <c r="C64" s="176"/>
      <c r="D64" s="176">
        <v>312</v>
      </c>
      <c r="E64" s="176"/>
      <c r="F64" s="177" t="s">
        <v>713</v>
      </c>
      <c r="G64" s="269">
        <f aca="true" t="shared" si="26" ref="G64:O64">SUM(G65:G92)</f>
        <v>1369300</v>
      </c>
      <c r="H64" s="269">
        <f t="shared" si="26"/>
        <v>3181</v>
      </c>
      <c r="I64" s="269">
        <f t="shared" si="26"/>
        <v>0</v>
      </c>
      <c r="J64" s="269">
        <f t="shared" si="26"/>
        <v>0</v>
      </c>
      <c r="K64" s="269">
        <f t="shared" si="26"/>
        <v>6240033</v>
      </c>
      <c r="L64" s="269">
        <f t="shared" si="26"/>
        <v>15011.830000000002</v>
      </c>
      <c r="M64" s="269">
        <f t="shared" si="26"/>
        <v>1384311.83</v>
      </c>
      <c r="N64" s="269">
        <f t="shared" si="26"/>
        <v>99878</v>
      </c>
      <c r="O64" s="269">
        <f t="shared" si="26"/>
        <v>1484189.83</v>
      </c>
      <c r="P64" s="269">
        <f>SUM(P65:P92)</f>
        <v>-108071.9</v>
      </c>
      <c r="Q64" s="269">
        <f>SUM(Q65:Q92)</f>
        <v>1376117.93</v>
      </c>
    </row>
    <row r="65" spans="1:17" ht="12.75" customHeight="1">
      <c r="A65" s="145" t="s">
        <v>228</v>
      </c>
      <c r="B65" s="145">
        <v>111</v>
      </c>
      <c r="C65" s="178"/>
      <c r="D65" s="178"/>
      <c r="E65" s="178">
        <v>312001</v>
      </c>
      <c r="F65" s="179" t="s">
        <v>807</v>
      </c>
      <c r="G65" s="275">
        <v>0</v>
      </c>
      <c r="H65" s="265"/>
      <c r="I65" s="178"/>
      <c r="J65" s="178"/>
      <c r="K65" s="178"/>
      <c r="L65" s="275"/>
      <c r="M65" s="275">
        <f aca="true" t="shared" si="27" ref="M65:M92">G65+L65</f>
        <v>0</v>
      </c>
      <c r="N65" s="275">
        <v>3840</v>
      </c>
      <c r="O65" s="275">
        <f t="shared" si="3"/>
        <v>3840</v>
      </c>
      <c r="P65" s="275"/>
      <c r="Q65" s="275">
        <f aca="true" t="shared" si="28" ref="Q65:Q92">O65+P65</f>
        <v>3840</v>
      </c>
    </row>
    <row r="66" spans="1:17" ht="12.75">
      <c r="A66" s="145" t="s">
        <v>229</v>
      </c>
      <c r="B66" s="145">
        <v>111</v>
      </c>
      <c r="C66" s="178"/>
      <c r="D66" s="178"/>
      <c r="E66" s="178">
        <v>312001</v>
      </c>
      <c r="F66" s="179" t="s">
        <v>714</v>
      </c>
      <c r="G66" s="275">
        <v>14000</v>
      </c>
      <c r="H66" s="265">
        <v>111</v>
      </c>
      <c r="I66" s="178"/>
      <c r="J66" s="178"/>
      <c r="K66" s="178">
        <v>312001</v>
      </c>
      <c r="L66" s="275"/>
      <c r="M66" s="275">
        <f t="shared" si="27"/>
        <v>14000</v>
      </c>
      <c r="N66" s="275"/>
      <c r="O66" s="275">
        <f t="shared" si="3"/>
        <v>14000</v>
      </c>
      <c r="P66" s="275"/>
      <c r="Q66" s="275">
        <f t="shared" si="28"/>
        <v>14000</v>
      </c>
    </row>
    <row r="67" spans="1:17" ht="12.75">
      <c r="A67" s="145" t="s">
        <v>230</v>
      </c>
      <c r="B67" s="145">
        <v>111</v>
      </c>
      <c r="C67" s="178"/>
      <c r="D67" s="178"/>
      <c r="E67" s="178">
        <v>312001</v>
      </c>
      <c r="F67" s="179" t="s">
        <v>715</v>
      </c>
      <c r="G67" s="275">
        <v>4000</v>
      </c>
      <c r="H67" s="265">
        <v>111</v>
      </c>
      <c r="I67" s="178"/>
      <c r="J67" s="178"/>
      <c r="K67" s="178">
        <v>312001</v>
      </c>
      <c r="L67" s="275"/>
      <c r="M67" s="275">
        <f t="shared" si="27"/>
        <v>4000</v>
      </c>
      <c r="N67" s="275"/>
      <c r="O67" s="275">
        <f t="shared" si="3"/>
        <v>4000</v>
      </c>
      <c r="P67" s="275"/>
      <c r="Q67" s="275">
        <f t="shared" si="28"/>
        <v>4000</v>
      </c>
    </row>
    <row r="68" spans="1:17" ht="12.75">
      <c r="A68" s="145" t="s">
        <v>231</v>
      </c>
      <c r="B68" s="145">
        <v>111</v>
      </c>
      <c r="C68" s="178"/>
      <c r="D68" s="178"/>
      <c r="E68" s="178">
        <v>312001</v>
      </c>
      <c r="F68" s="179" t="s">
        <v>716</v>
      </c>
      <c r="G68" s="275">
        <v>20000</v>
      </c>
      <c r="H68" s="265">
        <v>111</v>
      </c>
      <c r="I68" s="178"/>
      <c r="J68" s="178"/>
      <c r="K68" s="178">
        <v>312001</v>
      </c>
      <c r="L68" s="275"/>
      <c r="M68" s="275">
        <f t="shared" si="27"/>
        <v>20000</v>
      </c>
      <c r="N68" s="275"/>
      <c r="O68" s="275">
        <f t="shared" si="3"/>
        <v>20000</v>
      </c>
      <c r="P68" s="275"/>
      <c r="Q68" s="275">
        <f t="shared" si="28"/>
        <v>20000</v>
      </c>
    </row>
    <row r="69" spans="1:17" ht="12.75">
      <c r="A69" s="145" t="s">
        <v>232</v>
      </c>
      <c r="B69" s="145">
        <v>111</v>
      </c>
      <c r="C69" s="178"/>
      <c r="D69" s="178"/>
      <c r="E69" s="178">
        <v>312001</v>
      </c>
      <c r="F69" s="179" t="s">
        <v>717</v>
      </c>
      <c r="G69" s="275">
        <v>20000</v>
      </c>
      <c r="H69" s="265">
        <v>111</v>
      </c>
      <c r="I69" s="178"/>
      <c r="J69" s="178"/>
      <c r="K69" s="178">
        <v>312001</v>
      </c>
      <c r="L69" s="275"/>
      <c r="M69" s="275">
        <f t="shared" si="27"/>
        <v>20000</v>
      </c>
      <c r="N69" s="275"/>
      <c r="O69" s="275">
        <f t="shared" si="3"/>
        <v>20000</v>
      </c>
      <c r="P69" s="275">
        <v>-2915.8</v>
      </c>
      <c r="Q69" s="275">
        <f t="shared" si="28"/>
        <v>17084.2</v>
      </c>
    </row>
    <row r="70" spans="1:17" ht="12.75">
      <c r="A70" s="145" t="s">
        <v>233</v>
      </c>
      <c r="B70" s="145">
        <v>111</v>
      </c>
      <c r="C70" s="178"/>
      <c r="D70" s="178"/>
      <c r="E70" s="178">
        <v>312001</v>
      </c>
      <c r="F70" s="179" t="s">
        <v>912</v>
      </c>
      <c r="G70" s="275">
        <v>8000</v>
      </c>
      <c r="H70" s="265">
        <v>111</v>
      </c>
      <c r="I70" s="178"/>
      <c r="J70" s="178"/>
      <c r="K70" s="178">
        <v>312001</v>
      </c>
      <c r="L70" s="275"/>
      <c r="M70" s="275">
        <f t="shared" si="27"/>
        <v>8000</v>
      </c>
      <c r="N70" s="275"/>
      <c r="O70" s="275">
        <f t="shared" si="3"/>
        <v>8000</v>
      </c>
      <c r="P70" s="275">
        <v>1711</v>
      </c>
      <c r="Q70" s="275">
        <f t="shared" si="28"/>
        <v>9711</v>
      </c>
    </row>
    <row r="71" spans="1:17" ht="12.75">
      <c r="A71" s="145" t="s">
        <v>234</v>
      </c>
      <c r="B71" s="145">
        <v>111</v>
      </c>
      <c r="C71" s="178"/>
      <c r="D71" s="178"/>
      <c r="E71" s="178">
        <v>312001</v>
      </c>
      <c r="F71" s="179" t="s">
        <v>764</v>
      </c>
      <c r="G71" s="275"/>
      <c r="H71" s="265">
        <v>111</v>
      </c>
      <c r="I71" s="178"/>
      <c r="J71" s="178"/>
      <c r="K71" s="178">
        <v>312001</v>
      </c>
      <c r="L71" s="275"/>
      <c r="M71" s="275">
        <f t="shared" si="27"/>
        <v>0</v>
      </c>
      <c r="N71" s="275"/>
      <c r="O71" s="275">
        <f aca="true" t="shared" si="29" ref="O71:O92">M71+N71</f>
        <v>0</v>
      </c>
      <c r="P71" s="275"/>
      <c r="Q71" s="275">
        <f t="shared" si="28"/>
        <v>0</v>
      </c>
    </row>
    <row r="72" spans="1:17" ht="12.75">
      <c r="A72" s="145" t="s">
        <v>236</v>
      </c>
      <c r="B72" s="145">
        <v>111</v>
      </c>
      <c r="C72" s="178"/>
      <c r="D72" s="178"/>
      <c r="E72" s="178">
        <v>312001</v>
      </c>
      <c r="F72" s="179" t="s">
        <v>718</v>
      </c>
      <c r="G72" s="275">
        <v>22000</v>
      </c>
      <c r="H72" s="265"/>
      <c r="I72" s="178"/>
      <c r="J72" s="178"/>
      <c r="K72" s="178"/>
      <c r="L72" s="275"/>
      <c r="M72" s="275">
        <f t="shared" si="27"/>
        <v>22000</v>
      </c>
      <c r="N72" s="275"/>
      <c r="O72" s="275">
        <f t="shared" si="29"/>
        <v>22000</v>
      </c>
      <c r="P72" s="275">
        <v>-250</v>
      </c>
      <c r="Q72" s="275">
        <f t="shared" si="28"/>
        <v>21750</v>
      </c>
    </row>
    <row r="73" spans="1:17" ht="12.75">
      <c r="A73" s="145" t="s">
        <v>237</v>
      </c>
      <c r="B73" s="145">
        <v>111</v>
      </c>
      <c r="C73" s="178"/>
      <c r="D73" s="178"/>
      <c r="E73" s="178">
        <v>312001</v>
      </c>
      <c r="F73" s="179" t="s">
        <v>719</v>
      </c>
      <c r="G73" s="275">
        <v>11000</v>
      </c>
      <c r="H73" s="265">
        <v>111</v>
      </c>
      <c r="I73" s="178"/>
      <c r="J73" s="178"/>
      <c r="K73" s="178">
        <v>312001</v>
      </c>
      <c r="L73" s="275"/>
      <c r="M73" s="275">
        <f t="shared" si="27"/>
        <v>11000</v>
      </c>
      <c r="N73" s="275"/>
      <c r="O73" s="275">
        <f t="shared" si="29"/>
        <v>11000</v>
      </c>
      <c r="P73" s="275">
        <v>-2696</v>
      </c>
      <c r="Q73" s="275">
        <f t="shared" si="28"/>
        <v>8304</v>
      </c>
    </row>
    <row r="74" spans="1:17" ht="12.75">
      <c r="A74" s="145" t="s">
        <v>238</v>
      </c>
      <c r="B74" s="145">
        <v>111</v>
      </c>
      <c r="C74" s="178"/>
      <c r="D74" s="178"/>
      <c r="E74" s="178">
        <v>312001</v>
      </c>
      <c r="F74" s="179" t="s">
        <v>720</v>
      </c>
      <c r="G74" s="275">
        <v>2000</v>
      </c>
      <c r="H74" s="265">
        <v>111</v>
      </c>
      <c r="I74" s="178"/>
      <c r="J74" s="178"/>
      <c r="K74" s="178">
        <v>312001</v>
      </c>
      <c r="L74" s="275"/>
      <c r="M74" s="275">
        <f t="shared" si="27"/>
        <v>2000</v>
      </c>
      <c r="N74" s="275">
        <v>1000</v>
      </c>
      <c r="O74" s="275">
        <f t="shared" si="29"/>
        <v>3000</v>
      </c>
      <c r="P74" s="275">
        <v>1900</v>
      </c>
      <c r="Q74" s="275">
        <f t="shared" si="28"/>
        <v>4900</v>
      </c>
    </row>
    <row r="75" spans="1:17" ht="12.75">
      <c r="A75" s="145" t="s">
        <v>240</v>
      </c>
      <c r="B75" s="145">
        <v>111</v>
      </c>
      <c r="C75" s="178"/>
      <c r="D75" s="178"/>
      <c r="E75" s="195">
        <v>312012</v>
      </c>
      <c r="F75" s="179" t="s">
        <v>721</v>
      </c>
      <c r="G75" s="275">
        <v>8800</v>
      </c>
      <c r="H75" s="265">
        <v>111</v>
      </c>
      <c r="I75" s="178"/>
      <c r="J75" s="178"/>
      <c r="K75" s="178">
        <v>312001</v>
      </c>
      <c r="L75" s="275">
        <v>302.57</v>
      </c>
      <c r="M75" s="275">
        <f t="shared" si="27"/>
        <v>9102.57</v>
      </c>
      <c r="N75" s="275"/>
      <c r="O75" s="275">
        <f t="shared" si="29"/>
        <v>9102.57</v>
      </c>
      <c r="P75" s="275"/>
      <c r="Q75" s="275">
        <f t="shared" si="28"/>
        <v>9102.57</v>
      </c>
    </row>
    <row r="76" spans="1:17" ht="12.75">
      <c r="A76" s="145" t="s">
        <v>242</v>
      </c>
      <c r="B76" s="145">
        <v>111</v>
      </c>
      <c r="C76" s="178"/>
      <c r="D76" s="178"/>
      <c r="E76" s="195">
        <v>312012</v>
      </c>
      <c r="F76" s="179" t="s">
        <v>722</v>
      </c>
      <c r="G76" s="275">
        <v>2400</v>
      </c>
      <c r="H76" s="265">
        <v>111</v>
      </c>
      <c r="I76" s="178"/>
      <c r="J76" s="178"/>
      <c r="K76" s="195">
        <v>312001</v>
      </c>
      <c r="L76" s="275">
        <v>-52.05</v>
      </c>
      <c r="M76" s="275">
        <f t="shared" si="27"/>
        <v>2347.95</v>
      </c>
      <c r="N76" s="275"/>
      <c r="O76" s="275">
        <f t="shared" si="29"/>
        <v>2347.95</v>
      </c>
      <c r="P76" s="275"/>
      <c r="Q76" s="275">
        <f t="shared" si="28"/>
        <v>2347.95</v>
      </c>
    </row>
    <row r="77" spans="1:17" ht="12.75">
      <c r="A77" s="145" t="s">
        <v>243</v>
      </c>
      <c r="B77" s="145">
        <v>111</v>
      </c>
      <c r="C77" s="178"/>
      <c r="D77" s="178"/>
      <c r="E77" s="195">
        <v>312012</v>
      </c>
      <c r="F77" s="179" t="s">
        <v>723</v>
      </c>
      <c r="G77" s="275">
        <v>2700</v>
      </c>
      <c r="H77" s="265"/>
      <c r="I77" s="178"/>
      <c r="J77" s="178"/>
      <c r="K77" s="195"/>
      <c r="L77" s="275">
        <v>-302.46</v>
      </c>
      <c r="M77" s="275">
        <f t="shared" si="27"/>
        <v>2397.54</v>
      </c>
      <c r="N77" s="275"/>
      <c r="O77" s="275">
        <f t="shared" si="29"/>
        <v>2397.54</v>
      </c>
      <c r="P77" s="275"/>
      <c r="Q77" s="275">
        <f t="shared" si="28"/>
        <v>2397.54</v>
      </c>
    </row>
    <row r="78" spans="1:17" ht="12.75">
      <c r="A78" s="145" t="s">
        <v>244</v>
      </c>
      <c r="B78" s="145">
        <v>111</v>
      </c>
      <c r="C78" s="178"/>
      <c r="D78" s="178"/>
      <c r="E78" s="195">
        <v>312012</v>
      </c>
      <c r="F78" s="179" t="s">
        <v>724</v>
      </c>
      <c r="G78" s="275">
        <v>1400</v>
      </c>
      <c r="H78" s="265">
        <v>111</v>
      </c>
      <c r="I78" s="178"/>
      <c r="J78" s="178"/>
      <c r="K78" s="195">
        <v>312001</v>
      </c>
      <c r="L78" s="275">
        <v>-306.74</v>
      </c>
      <c r="M78" s="275">
        <f t="shared" si="27"/>
        <v>1093.26</v>
      </c>
      <c r="N78" s="275"/>
      <c r="O78" s="275">
        <f t="shared" si="29"/>
        <v>1093.26</v>
      </c>
      <c r="P78" s="275"/>
      <c r="Q78" s="275">
        <f t="shared" si="28"/>
        <v>1093.26</v>
      </c>
    </row>
    <row r="79" spans="1:17" ht="12.75">
      <c r="A79" s="145" t="s">
        <v>245</v>
      </c>
      <c r="B79" s="145">
        <v>111</v>
      </c>
      <c r="C79" s="178"/>
      <c r="D79" s="178"/>
      <c r="E79" s="195">
        <v>312012</v>
      </c>
      <c r="F79" s="179" t="s">
        <v>725</v>
      </c>
      <c r="G79" s="275">
        <v>23000</v>
      </c>
      <c r="H79" s="265">
        <v>111</v>
      </c>
      <c r="I79" s="178"/>
      <c r="J79" s="178"/>
      <c r="K79" s="195">
        <v>312001</v>
      </c>
      <c r="L79" s="275">
        <v>535.51</v>
      </c>
      <c r="M79" s="275">
        <f t="shared" si="27"/>
        <v>23535.51</v>
      </c>
      <c r="N79" s="275"/>
      <c r="O79" s="275">
        <f t="shared" si="29"/>
        <v>23535.51</v>
      </c>
      <c r="P79" s="275"/>
      <c r="Q79" s="275">
        <f t="shared" si="28"/>
        <v>23535.51</v>
      </c>
    </row>
    <row r="80" spans="1:17" ht="12.75">
      <c r="A80" s="145" t="s">
        <v>246</v>
      </c>
      <c r="B80" s="145">
        <v>111</v>
      </c>
      <c r="C80" s="178"/>
      <c r="D80" s="178"/>
      <c r="E80" s="195">
        <v>312012</v>
      </c>
      <c r="F80" s="179" t="s">
        <v>726</v>
      </c>
      <c r="G80" s="275">
        <v>1162000</v>
      </c>
      <c r="H80" s="265">
        <v>111</v>
      </c>
      <c r="I80" s="178"/>
      <c r="J80" s="178"/>
      <c r="K80" s="195">
        <v>312001</v>
      </c>
      <c r="L80" s="275">
        <v>17035</v>
      </c>
      <c r="M80" s="275">
        <f t="shared" si="27"/>
        <v>1179035</v>
      </c>
      <c r="N80" s="275"/>
      <c r="O80" s="275">
        <f t="shared" si="29"/>
        <v>1179035</v>
      </c>
      <c r="P80" s="275">
        <v>-26294</v>
      </c>
      <c r="Q80" s="275">
        <f t="shared" si="28"/>
        <v>1152741</v>
      </c>
    </row>
    <row r="81" spans="1:17" ht="12.75">
      <c r="A81" s="145" t="s">
        <v>247</v>
      </c>
      <c r="B81" s="145">
        <v>111</v>
      </c>
      <c r="C81" s="178"/>
      <c r="D81" s="178"/>
      <c r="E81" s="195">
        <v>312001</v>
      </c>
      <c r="F81" s="179" t="s">
        <v>943</v>
      </c>
      <c r="G81" s="275">
        <v>0</v>
      </c>
      <c r="H81" s="265">
        <v>111</v>
      </c>
      <c r="I81" s="178"/>
      <c r="J81" s="178"/>
      <c r="K81" s="195">
        <v>312001</v>
      </c>
      <c r="L81" s="275"/>
      <c r="M81" s="275">
        <f t="shared" si="27"/>
        <v>0</v>
      </c>
      <c r="N81" s="275"/>
      <c r="O81" s="275">
        <f t="shared" si="29"/>
        <v>0</v>
      </c>
      <c r="P81" s="275">
        <v>8934</v>
      </c>
      <c r="Q81" s="275">
        <f t="shared" si="28"/>
        <v>8934</v>
      </c>
    </row>
    <row r="82" spans="1:17" ht="12.75">
      <c r="A82" s="145" t="s">
        <v>248</v>
      </c>
      <c r="B82" s="145">
        <v>111</v>
      </c>
      <c r="C82" s="178"/>
      <c r="D82" s="178"/>
      <c r="E82" s="178">
        <v>312001</v>
      </c>
      <c r="F82" s="179" t="s">
        <v>727</v>
      </c>
      <c r="G82" s="275"/>
      <c r="H82" s="265">
        <v>111</v>
      </c>
      <c r="I82" s="178"/>
      <c r="J82" s="178"/>
      <c r="K82" s="195">
        <v>312001</v>
      </c>
      <c r="L82" s="275"/>
      <c r="M82" s="275">
        <f t="shared" si="27"/>
        <v>0</v>
      </c>
      <c r="N82" s="275"/>
      <c r="O82" s="275">
        <f t="shared" si="29"/>
        <v>0</v>
      </c>
      <c r="P82" s="275">
        <v>4736.9</v>
      </c>
      <c r="Q82" s="275">
        <f t="shared" si="28"/>
        <v>4736.9</v>
      </c>
    </row>
    <row r="83" spans="1:17" ht="12.75">
      <c r="A83" s="145" t="s">
        <v>249</v>
      </c>
      <c r="B83" s="145">
        <v>111</v>
      </c>
      <c r="C83" s="178"/>
      <c r="D83" s="178"/>
      <c r="E83" s="178">
        <v>312001</v>
      </c>
      <c r="F83" s="179" t="s">
        <v>907</v>
      </c>
      <c r="G83" s="275"/>
      <c r="H83" s="265"/>
      <c r="I83" s="178"/>
      <c r="J83" s="178"/>
      <c r="K83" s="195"/>
      <c r="L83" s="275"/>
      <c r="M83" s="275"/>
      <c r="N83" s="275">
        <v>93198</v>
      </c>
      <c r="O83" s="275">
        <f t="shared" si="29"/>
        <v>93198</v>
      </c>
      <c r="P83" s="275">
        <v>-93198</v>
      </c>
      <c r="Q83" s="275">
        <f t="shared" si="28"/>
        <v>0</v>
      </c>
    </row>
    <row r="84" spans="1:17" ht="12.75">
      <c r="A84" s="145" t="s">
        <v>251</v>
      </c>
      <c r="B84" s="145">
        <v>111</v>
      </c>
      <c r="C84" s="178"/>
      <c r="D84" s="178"/>
      <c r="E84" s="178">
        <v>312001</v>
      </c>
      <c r="F84" s="179" t="s">
        <v>909</v>
      </c>
      <c r="G84" s="275"/>
      <c r="H84" s="265"/>
      <c r="I84" s="178"/>
      <c r="J84" s="178"/>
      <c r="K84" s="195"/>
      <c r="L84" s="275"/>
      <c r="M84" s="275"/>
      <c r="N84" s="275">
        <v>1840</v>
      </c>
      <c r="O84" s="275">
        <f t="shared" si="29"/>
        <v>1840</v>
      </c>
      <c r="P84" s="275"/>
      <c r="Q84" s="275">
        <f t="shared" si="28"/>
        <v>1840</v>
      </c>
    </row>
    <row r="85" spans="1:17" ht="12.75">
      <c r="A85" s="145" t="s">
        <v>252</v>
      </c>
      <c r="B85" s="145">
        <v>111</v>
      </c>
      <c r="C85" s="178"/>
      <c r="D85" s="178"/>
      <c r="E85" s="178">
        <v>312001</v>
      </c>
      <c r="F85" s="179" t="s">
        <v>865</v>
      </c>
      <c r="G85" s="275">
        <v>6000</v>
      </c>
      <c r="H85" s="265">
        <v>111</v>
      </c>
      <c r="I85" s="178"/>
      <c r="J85" s="178"/>
      <c r="K85" s="195">
        <v>312001</v>
      </c>
      <c r="L85" s="275">
        <v>-2000</v>
      </c>
      <c r="M85" s="275">
        <f t="shared" si="27"/>
        <v>4000</v>
      </c>
      <c r="N85" s="275"/>
      <c r="O85" s="275">
        <f t="shared" si="29"/>
        <v>4000</v>
      </c>
      <c r="P85" s="275"/>
      <c r="Q85" s="275">
        <f t="shared" si="28"/>
        <v>4000</v>
      </c>
    </row>
    <row r="86" spans="1:17" ht="12.75">
      <c r="A86" s="145" t="s">
        <v>253</v>
      </c>
      <c r="B86" s="145">
        <v>111</v>
      </c>
      <c r="C86" s="178"/>
      <c r="D86" s="178"/>
      <c r="E86" s="178">
        <v>312001</v>
      </c>
      <c r="F86" s="179" t="s">
        <v>866</v>
      </c>
      <c r="G86" s="253">
        <v>5000</v>
      </c>
      <c r="H86" s="265">
        <v>1152</v>
      </c>
      <c r="I86" s="178"/>
      <c r="J86" s="178"/>
      <c r="K86" s="178">
        <v>312002</v>
      </c>
      <c r="L86" s="253">
        <v>-200</v>
      </c>
      <c r="M86" s="275">
        <f t="shared" si="27"/>
        <v>4800</v>
      </c>
      <c r="N86" s="253"/>
      <c r="O86" s="253">
        <f t="shared" si="29"/>
        <v>4800</v>
      </c>
      <c r="P86" s="253"/>
      <c r="Q86" s="253">
        <f t="shared" si="28"/>
        <v>4800</v>
      </c>
    </row>
    <row r="87" spans="1:17" ht="12.75">
      <c r="A87" s="145" t="s">
        <v>254</v>
      </c>
      <c r="B87" s="244" t="s">
        <v>768</v>
      </c>
      <c r="C87" s="181"/>
      <c r="D87" s="181"/>
      <c r="E87" s="181">
        <v>312007</v>
      </c>
      <c r="F87" s="182" t="s">
        <v>728</v>
      </c>
      <c r="G87" s="275">
        <v>10000</v>
      </c>
      <c r="H87" s="266">
        <v>71</v>
      </c>
      <c r="I87" s="181"/>
      <c r="J87" s="181"/>
      <c r="K87" s="181">
        <v>312007</v>
      </c>
      <c r="L87" s="275"/>
      <c r="M87" s="275">
        <f t="shared" si="27"/>
        <v>10000</v>
      </c>
      <c r="N87" s="275"/>
      <c r="O87" s="275">
        <f t="shared" si="29"/>
        <v>10000</v>
      </c>
      <c r="P87" s="275"/>
      <c r="Q87" s="275">
        <f t="shared" si="28"/>
        <v>10000</v>
      </c>
    </row>
    <row r="88" spans="1:17" ht="12.75">
      <c r="A88" s="145" t="s">
        <v>255</v>
      </c>
      <c r="B88" s="244" t="s">
        <v>768</v>
      </c>
      <c r="C88" s="181"/>
      <c r="D88" s="181"/>
      <c r="E88" s="181">
        <v>312011</v>
      </c>
      <c r="F88" s="182" t="s">
        <v>729</v>
      </c>
      <c r="G88" s="275">
        <v>8000</v>
      </c>
      <c r="H88" s="266">
        <v>111</v>
      </c>
      <c r="I88" s="181"/>
      <c r="J88" s="181"/>
      <c r="K88" s="181">
        <v>312001</v>
      </c>
      <c r="L88" s="275"/>
      <c r="M88" s="275">
        <f t="shared" si="27"/>
        <v>8000</v>
      </c>
      <c r="N88" s="275"/>
      <c r="O88" s="275">
        <f t="shared" si="29"/>
        <v>8000</v>
      </c>
      <c r="P88" s="275"/>
      <c r="Q88" s="275">
        <f t="shared" si="28"/>
        <v>8000</v>
      </c>
    </row>
    <row r="89" spans="1:17" ht="12.75">
      <c r="A89" s="145" t="s">
        <v>257</v>
      </c>
      <c r="B89" s="244" t="s">
        <v>768</v>
      </c>
      <c r="C89" s="181"/>
      <c r="D89" s="181"/>
      <c r="E89" s="181">
        <v>312007</v>
      </c>
      <c r="F89" s="182" t="s">
        <v>766</v>
      </c>
      <c r="G89" s="275">
        <v>4000</v>
      </c>
      <c r="H89" s="266"/>
      <c r="I89" s="181"/>
      <c r="J89" s="181"/>
      <c r="K89" s="181"/>
      <c r="L89" s="275"/>
      <c r="M89" s="275">
        <f t="shared" si="27"/>
        <v>4000</v>
      </c>
      <c r="N89" s="275"/>
      <c r="O89" s="275">
        <f t="shared" si="29"/>
        <v>4000</v>
      </c>
      <c r="P89" s="275"/>
      <c r="Q89" s="275">
        <f t="shared" si="28"/>
        <v>4000</v>
      </c>
    </row>
    <row r="90" spans="1:17" ht="12.75">
      <c r="A90" s="145" t="s">
        <v>258</v>
      </c>
      <c r="B90" s="244" t="s">
        <v>768</v>
      </c>
      <c r="C90" s="181"/>
      <c r="D90" s="181"/>
      <c r="E90" s="181">
        <v>325</v>
      </c>
      <c r="F90" s="182" t="s">
        <v>765</v>
      </c>
      <c r="G90" s="275">
        <v>5000</v>
      </c>
      <c r="H90" s="266">
        <v>71</v>
      </c>
      <c r="I90" s="181"/>
      <c r="J90" s="181"/>
      <c r="K90" s="181">
        <v>312007</v>
      </c>
      <c r="L90" s="275"/>
      <c r="M90" s="275">
        <f t="shared" si="27"/>
        <v>5000</v>
      </c>
      <c r="N90" s="275"/>
      <c r="O90" s="275">
        <f t="shared" si="29"/>
        <v>5000</v>
      </c>
      <c r="P90" s="275"/>
      <c r="Q90" s="275">
        <f t="shared" si="28"/>
        <v>5000</v>
      </c>
    </row>
    <row r="91" spans="1:17" ht="12.75">
      <c r="A91" s="145" t="s">
        <v>260</v>
      </c>
      <c r="B91" s="244" t="s">
        <v>770</v>
      </c>
      <c r="C91" s="181"/>
      <c r="D91" s="181"/>
      <c r="E91" s="245">
        <v>312001</v>
      </c>
      <c r="F91" s="182" t="s">
        <v>772</v>
      </c>
      <c r="G91" s="384">
        <v>25500</v>
      </c>
      <c r="L91" s="384"/>
      <c r="M91" s="275">
        <f t="shared" si="27"/>
        <v>25500</v>
      </c>
      <c r="N91" s="384"/>
      <c r="O91" s="384">
        <f t="shared" si="29"/>
        <v>25500</v>
      </c>
      <c r="P91" s="384"/>
      <c r="Q91" s="384">
        <f t="shared" si="28"/>
        <v>25500</v>
      </c>
    </row>
    <row r="92" spans="1:17" ht="12.75">
      <c r="A92" s="145" t="s">
        <v>261</v>
      </c>
      <c r="B92" s="244" t="s">
        <v>771</v>
      </c>
      <c r="C92" s="181"/>
      <c r="D92" s="181"/>
      <c r="E92" s="245">
        <v>312001</v>
      </c>
      <c r="F92" s="182" t="s">
        <v>773</v>
      </c>
      <c r="G92" s="384">
        <v>4500</v>
      </c>
      <c r="L92" s="384"/>
      <c r="M92" s="275">
        <f t="shared" si="27"/>
        <v>4500</v>
      </c>
      <c r="N92" s="384"/>
      <c r="O92" s="384">
        <f t="shared" si="29"/>
        <v>4500</v>
      </c>
      <c r="P92" s="384"/>
      <c r="Q92" s="384">
        <f t="shared" si="28"/>
        <v>4500</v>
      </c>
    </row>
    <row r="93" spans="1:17" ht="13.5" thickBot="1">
      <c r="A93" s="145" t="s">
        <v>263</v>
      </c>
      <c r="B93" s="415"/>
      <c r="C93" s="274"/>
      <c r="D93" s="274"/>
      <c r="E93" s="274"/>
      <c r="F93" s="357"/>
      <c r="G93" s="270">
        <f aca="true" t="shared" si="30" ref="G93:O93">G4+G24+G59</f>
        <v>4030900</v>
      </c>
      <c r="H93" s="270">
        <f t="shared" si="30"/>
        <v>3181</v>
      </c>
      <c r="I93" s="270">
        <f t="shared" si="30"/>
        <v>2401.3999999999996</v>
      </c>
      <c r="J93" s="270">
        <f t="shared" si="30"/>
        <v>0</v>
      </c>
      <c r="K93" s="270">
        <f t="shared" si="30"/>
        <v>6240033</v>
      </c>
      <c r="L93" s="270">
        <f t="shared" si="30"/>
        <v>165260.83000000002</v>
      </c>
      <c r="M93" s="270">
        <f t="shared" si="30"/>
        <v>4196160.83</v>
      </c>
      <c r="N93" s="270">
        <f t="shared" si="30"/>
        <v>113564.04000000001</v>
      </c>
      <c r="O93" s="270">
        <f t="shared" si="30"/>
        <v>4309724.87</v>
      </c>
      <c r="P93" s="270">
        <f>P4+P24+P59</f>
        <v>-108071.9</v>
      </c>
      <c r="Q93" s="270">
        <f>Q4+Q24+Q59</f>
        <v>4201652.97</v>
      </c>
    </row>
    <row r="94" spans="1:6" ht="14.25">
      <c r="A94" s="198"/>
      <c r="B94" s="198"/>
      <c r="C94" s="198"/>
      <c r="D94" s="198"/>
      <c r="E94" s="198"/>
      <c r="F94" s="198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</sheetData>
  <sheetProtection selectLockedCells="1" selectUnlockedCells="1"/>
  <mergeCells count="7">
    <mergeCell ref="A1:F1"/>
    <mergeCell ref="A2:A3"/>
    <mergeCell ref="C2:C3"/>
    <mergeCell ref="D2:D3"/>
    <mergeCell ref="E2:E3"/>
    <mergeCell ref="F2:F3"/>
    <mergeCell ref="B2:B3"/>
  </mergeCells>
  <printOptions horizontalCentered="1"/>
  <pageMargins left="0.2362204724409449" right="0.2362204724409449" top="0.7480314960629921" bottom="0.7480314960629921" header="0.5118110236220472" footer="0.5118110236220472"/>
  <pageSetup firstPageNumber="1" useFirstPageNumber="1"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PageLayoutView="0" workbookViewId="0" topLeftCell="A1">
      <selection activeCell="C31" sqref="C31"/>
    </sheetView>
  </sheetViews>
  <sheetFormatPr defaultColWidth="11.57421875" defaultRowHeight="12.75"/>
  <cols>
    <col min="1" max="1" width="6.00390625" style="0" customWidth="1"/>
    <col min="2" max="2" width="5.140625" style="0" customWidth="1"/>
    <col min="3" max="3" width="42.8515625" style="0" customWidth="1"/>
    <col min="4" max="4" width="16.140625" style="92" customWidth="1"/>
    <col min="5" max="5" width="12.140625" style="92" bestFit="1" customWidth="1"/>
    <col min="6" max="6" width="14.57421875" style="92" customWidth="1"/>
    <col min="7" max="7" width="12.140625" style="92" bestFit="1" customWidth="1"/>
    <col min="8" max="8" width="14.57421875" style="92" customWidth="1"/>
    <col min="9" max="9" width="12.140625" style="92" bestFit="1" customWidth="1"/>
    <col min="10" max="10" width="14.57421875" style="92" customWidth="1"/>
  </cols>
  <sheetData>
    <row r="2" spans="2:10" ht="27.75" customHeight="1">
      <c r="B2" s="427" t="s">
        <v>939</v>
      </c>
      <c r="C2" s="427"/>
      <c r="D2" s="427"/>
      <c r="E2" s="364"/>
      <c r="F2" s="364"/>
      <c r="G2" s="364"/>
      <c r="H2" s="364"/>
      <c r="I2" s="364"/>
      <c r="J2" s="364"/>
    </row>
    <row r="3" ht="13.5" thickBot="1">
      <c r="A3" s="3"/>
    </row>
    <row r="4" spans="2:10" ht="13.5" thickBot="1">
      <c r="B4" s="430"/>
      <c r="C4" s="430"/>
      <c r="D4" s="263"/>
      <c r="E4" s="263"/>
      <c r="F4" s="263"/>
      <c r="G4" s="263"/>
      <c r="H4" s="263"/>
      <c r="I4" s="263"/>
      <c r="J4" s="263"/>
    </row>
    <row r="5" spans="2:10" ht="13.5" customHeight="1" thickBot="1">
      <c r="B5" s="430"/>
      <c r="C5" s="430"/>
      <c r="D5" s="429">
        <v>2015</v>
      </c>
      <c r="E5" s="429" t="s">
        <v>823</v>
      </c>
      <c r="F5" s="429" t="s">
        <v>845</v>
      </c>
      <c r="G5" s="429" t="s">
        <v>877</v>
      </c>
      <c r="H5" s="429" t="s">
        <v>899</v>
      </c>
      <c r="I5" s="429" t="s">
        <v>914</v>
      </c>
      <c r="J5" s="429" t="s">
        <v>930</v>
      </c>
    </row>
    <row r="6" spans="2:10" ht="50.25" customHeight="1" thickBot="1">
      <c r="B6" s="430"/>
      <c r="C6" s="430"/>
      <c r="D6" s="429"/>
      <c r="E6" s="429"/>
      <c r="F6" s="429"/>
      <c r="G6" s="429"/>
      <c r="H6" s="429"/>
      <c r="I6" s="429"/>
      <c r="J6" s="429"/>
    </row>
    <row r="7" spans="2:10" ht="12.75">
      <c r="B7" s="4"/>
      <c r="C7" s="5" t="s">
        <v>16</v>
      </c>
      <c r="D7" s="283">
        <f>'14_Sumarizácia'!C5</f>
        <v>4030900</v>
      </c>
      <c r="E7" s="400">
        <f>'14_Sumarizácia'!D5</f>
        <v>165260.83000000002</v>
      </c>
      <c r="F7" s="400">
        <f>D7+E7</f>
        <v>4196160.83</v>
      </c>
      <c r="G7" s="400">
        <f>'14_Sumarizácia'!F5</f>
        <v>113564.04000000001</v>
      </c>
      <c r="H7" s="400">
        <f>F7+G7</f>
        <v>4309724.87</v>
      </c>
      <c r="I7" s="400">
        <f>'14_Sumarizácia'!H5</f>
        <v>-108071.9</v>
      </c>
      <c r="J7" s="400">
        <f>H7+I7</f>
        <v>4201652.97</v>
      </c>
    </row>
    <row r="8" spans="2:10" ht="12.75">
      <c r="B8" s="6"/>
      <c r="C8" s="7" t="s">
        <v>17</v>
      </c>
      <c r="D8" s="284">
        <f>'14_Sumarizácia'!C6</f>
        <v>3777020</v>
      </c>
      <c r="E8" s="401">
        <f>'14_Sumarizácia'!D6</f>
        <v>112637</v>
      </c>
      <c r="F8" s="401">
        <f>D8+E8</f>
        <v>3889657</v>
      </c>
      <c r="G8" s="401">
        <f>'14_Sumarizácia'!F6</f>
        <v>73525.78</v>
      </c>
      <c r="H8" s="401">
        <f>F8+G8</f>
        <v>3963182.78</v>
      </c>
      <c r="I8" s="401">
        <f>'14_Sumarizácia'!H6</f>
        <v>-126777.1</v>
      </c>
      <c r="J8" s="401">
        <f>H8+I8</f>
        <v>3836405.6799999997</v>
      </c>
    </row>
    <row r="9" spans="2:10" ht="12.75">
      <c r="B9" s="8"/>
      <c r="C9" s="9" t="s">
        <v>18</v>
      </c>
      <c r="D9" s="285"/>
      <c r="E9" s="402"/>
      <c r="F9" s="402">
        <f aca="true" t="shared" si="0" ref="F9:F26">D9+E9</f>
        <v>0</v>
      </c>
      <c r="G9" s="402"/>
      <c r="H9" s="402"/>
      <c r="I9" s="402"/>
      <c r="J9" s="402"/>
    </row>
    <row r="10" spans="2:10" ht="12.75">
      <c r="B10" s="8"/>
      <c r="C10" s="9" t="s">
        <v>19</v>
      </c>
      <c r="D10" s="286">
        <f>D8-D11-D12-D13</f>
        <v>2080020</v>
      </c>
      <c r="E10" s="403">
        <f>E8-E11-E12-E13</f>
        <v>85602</v>
      </c>
      <c r="F10" s="403">
        <f t="shared" si="0"/>
        <v>2165622</v>
      </c>
      <c r="G10" s="403">
        <v>73525.78</v>
      </c>
      <c r="H10" s="403">
        <f>F10+G10</f>
        <v>2239147.78</v>
      </c>
      <c r="I10" s="403">
        <f>I8-I11</f>
        <v>-99185.3</v>
      </c>
      <c r="J10" s="403">
        <f>H10+I10</f>
        <v>2139962.48</v>
      </c>
    </row>
    <row r="11" spans="2:10" ht="12.75">
      <c r="B11" s="8"/>
      <c r="C11" s="9" t="s">
        <v>20</v>
      </c>
      <c r="D11" s="286">
        <f>'8_Vzdelávanie BV'!F126</f>
        <v>1477000</v>
      </c>
      <c r="E11" s="403">
        <f>'8_Vzdelávanie BV'!G126</f>
        <v>26035</v>
      </c>
      <c r="F11" s="403">
        <f t="shared" si="0"/>
        <v>1503035</v>
      </c>
      <c r="G11" s="403"/>
      <c r="H11" s="403">
        <f>F11+G11</f>
        <v>1503035</v>
      </c>
      <c r="I11" s="403">
        <v>-27591.8</v>
      </c>
      <c r="J11" s="403">
        <f>H11+I11</f>
        <v>1475443.2</v>
      </c>
    </row>
    <row r="12" spans="2:10" ht="12.75">
      <c r="B12" s="8"/>
      <c r="C12" s="9" t="s">
        <v>355</v>
      </c>
      <c r="D12" s="286">
        <f>'8_Vzdelávanie BV'!F110</f>
        <v>68000</v>
      </c>
      <c r="E12" s="403">
        <f>'8_Vzdelávanie BV'!G110</f>
        <v>0</v>
      </c>
      <c r="F12" s="403">
        <f t="shared" si="0"/>
        <v>68000</v>
      </c>
      <c r="G12" s="403"/>
      <c r="H12" s="403">
        <f>F12+G12</f>
        <v>68000</v>
      </c>
      <c r="I12" s="403"/>
      <c r="J12" s="403">
        <f>H12+I12</f>
        <v>68000</v>
      </c>
    </row>
    <row r="13" spans="2:10" ht="12.75">
      <c r="B13" s="8"/>
      <c r="C13" s="9" t="s">
        <v>21</v>
      </c>
      <c r="D13" s="286">
        <f>'8_Vzdelávanie BV'!F106</f>
        <v>152000</v>
      </c>
      <c r="E13" s="403">
        <f>'8_Vzdelávanie BV'!G106</f>
        <v>1000</v>
      </c>
      <c r="F13" s="403">
        <f t="shared" si="0"/>
        <v>153000</v>
      </c>
      <c r="G13" s="403"/>
      <c r="H13" s="403">
        <f>F13+G13</f>
        <v>153000</v>
      </c>
      <c r="I13" s="403"/>
      <c r="J13" s="403">
        <f>H13+I13</f>
        <v>153000</v>
      </c>
    </row>
    <row r="14" spans="2:10" ht="12.75">
      <c r="B14" s="8"/>
      <c r="C14" s="9" t="s">
        <v>22</v>
      </c>
      <c r="D14" s="287">
        <f>D7-D8</f>
        <v>253880</v>
      </c>
      <c r="E14" s="404">
        <f>E7-E8</f>
        <v>52623.830000000016</v>
      </c>
      <c r="F14" s="404">
        <f t="shared" si="0"/>
        <v>306503.83</v>
      </c>
      <c r="G14" s="404">
        <f>G7-G8</f>
        <v>40038.26000000001</v>
      </c>
      <c r="H14" s="404">
        <f>H7-H8</f>
        <v>346542.0900000003</v>
      </c>
      <c r="I14" s="404">
        <f>I7-I8</f>
        <v>18705.20000000001</v>
      </c>
      <c r="J14" s="404">
        <f>J7-J8</f>
        <v>365247.29000000004</v>
      </c>
    </row>
    <row r="15" spans="2:10" ht="12.75">
      <c r="B15" s="8"/>
      <c r="C15" s="9"/>
      <c r="D15" s="285"/>
      <c r="E15" s="402"/>
      <c r="F15" s="402">
        <f t="shared" si="0"/>
        <v>0</v>
      </c>
      <c r="G15" s="402"/>
      <c r="H15" s="402"/>
      <c r="I15" s="402"/>
      <c r="J15" s="402"/>
    </row>
    <row r="16" spans="2:10" ht="12.75">
      <c r="B16" s="10"/>
      <c r="C16" s="11" t="s">
        <v>23</v>
      </c>
      <c r="D16" s="288">
        <f>'14_Sumarizácia'!C21</f>
        <v>847574</v>
      </c>
      <c r="E16" s="405">
        <f>'14_Sumarizácia'!D21</f>
        <v>17000</v>
      </c>
      <c r="F16" s="405">
        <f t="shared" si="0"/>
        <v>864574</v>
      </c>
      <c r="G16" s="405">
        <f>'14_Sumarizácia'!F21</f>
        <v>645587</v>
      </c>
      <c r="H16" s="405">
        <f>F16+G16</f>
        <v>1510161</v>
      </c>
      <c r="I16" s="405">
        <f>'14_Sumarizácia'!H21</f>
        <v>-619061.41</v>
      </c>
      <c r="J16" s="405">
        <f>H16+I16</f>
        <v>891099.59</v>
      </c>
    </row>
    <row r="17" spans="2:10" ht="12.75">
      <c r="B17" s="6"/>
      <c r="C17" s="7" t="s">
        <v>24</v>
      </c>
      <c r="D17" s="284">
        <f>'14_Sumarizácia'!C22</f>
        <v>1843484</v>
      </c>
      <c r="E17" s="401">
        <f>'14_Sumarizácia'!D22</f>
        <v>92740.56</v>
      </c>
      <c r="F17" s="401">
        <f t="shared" si="0"/>
        <v>1936224.56</v>
      </c>
      <c r="G17" s="401">
        <f>'14_Sumarizácia'!F22</f>
        <v>742718.53</v>
      </c>
      <c r="H17" s="401">
        <f>F17+G17</f>
        <v>2678943.09</v>
      </c>
      <c r="I17" s="401">
        <f>'14_Sumarizácia'!H22</f>
        <v>-32296.410000000003</v>
      </c>
      <c r="J17" s="401">
        <f>H17+I17</f>
        <v>2646646.6799999997</v>
      </c>
    </row>
    <row r="18" spans="2:10" ht="12.75">
      <c r="B18" s="12"/>
      <c r="C18" s="13" t="s">
        <v>22</v>
      </c>
      <c r="D18" s="287">
        <f>D16-D17</f>
        <v>-995910</v>
      </c>
      <c r="E18" s="404">
        <f>E16-E17</f>
        <v>-75740.56</v>
      </c>
      <c r="F18" s="404">
        <f t="shared" si="0"/>
        <v>-1071650.56</v>
      </c>
      <c r="G18" s="404">
        <f>G16-G17</f>
        <v>-97131.53000000003</v>
      </c>
      <c r="H18" s="404">
        <f>H16-H17</f>
        <v>-1168782.0899999999</v>
      </c>
      <c r="I18" s="404">
        <f>I16-I17</f>
        <v>-586765</v>
      </c>
      <c r="J18" s="404">
        <f>J16-J17</f>
        <v>-1755547.0899999999</v>
      </c>
    </row>
    <row r="19" spans="2:10" ht="12.75">
      <c r="B19" s="389"/>
      <c r="C19" s="390"/>
      <c r="D19" s="385"/>
      <c r="E19" s="406"/>
      <c r="F19" s="406">
        <f t="shared" si="0"/>
        <v>0</v>
      </c>
      <c r="G19" s="406"/>
      <c r="H19" s="406"/>
      <c r="I19" s="406"/>
      <c r="J19" s="406"/>
    </row>
    <row r="20" spans="2:10" ht="12.75">
      <c r="B20" s="391"/>
      <c r="C20" s="392" t="s">
        <v>25</v>
      </c>
      <c r="D20" s="386">
        <f>'13_ Finančné operácie'!D6</f>
        <v>1093310</v>
      </c>
      <c r="E20" s="386">
        <f>'13_ Finančné operácie'!E6</f>
        <v>9000</v>
      </c>
      <c r="F20" s="407">
        <f t="shared" si="0"/>
        <v>1102310</v>
      </c>
      <c r="G20" s="407">
        <f>'13_ Finančné operácie'!G6</f>
        <v>43530</v>
      </c>
      <c r="H20" s="407">
        <f>F20+G20</f>
        <v>1145840</v>
      </c>
      <c r="I20" s="407">
        <f>'13_ Finančné operácie'!I6</f>
        <v>631885.59</v>
      </c>
      <c r="J20" s="407">
        <f>H20+I20</f>
        <v>1777725.5899999999</v>
      </c>
    </row>
    <row r="21" spans="2:10" ht="12.75">
      <c r="B21" s="387"/>
      <c r="C21" s="388" t="s">
        <v>26</v>
      </c>
      <c r="D21" s="289">
        <f>'13_ Finančné operácie'!D12</f>
        <v>314600</v>
      </c>
      <c r="E21" s="289">
        <f>'13_ Finančné operácie'!E12</f>
        <v>9000</v>
      </c>
      <c r="F21" s="408">
        <f t="shared" si="0"/>
        <v>323600</v>
      </c>
      <c r="G21" s="408">
        <f>'13_ Finančné operácie'!G12</f>
        <v>0</v>
      </c>
      <c r="H21" s="408">
        <f>F21+G21</f>
        <v>323600</v>
      </c>
      <c r="I21" s="408">
        <f>'13_ Finančné operácie'!I12</f>
        <v>-23000</v>
      </c>
      <c r="J21" s="408">
        <f>H21+I21</f>
        <v>300600</v>
      </c>
    </row>
    <row r="22" spans="2:10" ht="12.75">
      <c r="B22" s="16"/>
      <c r="C22" s="9" t="s">
        <v>22</v>
      </c>
      <c r="D22" s="290">
        <f>D20-D21</f>
        <v>778710</v>
      </c>
      <c r="E22" s="290">
        <f>E20-E21</f>
        <v>0</v>
      </c>
      <c r="F22" s="409">
        <f t="shared" si="0"/>
        <v>778710</v>
      </c>
      <c r="G22" s="409"/>
      <c r="H22" s="409">
        <f>H20-H21</f>
        <v>822240</v>
      </c>
      <c r="I22" s="409">
        <f>I20-I21</f>
        <v>654885.59</v>
      </c>
      <c r="J22" s="409">
        <f>J20-J21</f>
        <v>1477125.5899999999</v>
      </c>
    </row>
    <row r="23" spans="2:10" ht="12.75">
      <c r="B23" s="16"/>
      <c r="C23" s="17"/>
      <c r="D23" s="291"/>
      <c r="E23" s="410"/>
      <c r="F23" s="410">
        <f t="shared" si="0"/>
        <v>0</v>
      </c>
      <c r="G23" s="410"/>
      <c r="H23" s="410"/>
      <c r="I23" s="410"/>
      <c r="J23" s="410"/>
    </row>
    <row r="24" spans="2:10" ht="12.75">
      <c r="B24" s="16"/>
      <c r="C24" s="17" t="s">
        <v>27</v>
      </c>
      <c r="D24" s="291">
        <f>D7+D16+D20</f>
        <v>5971784</v>
      </c>
      <c r="E24" s="291">
        <f>E7+E16+E20</f>
        <v>191260.83000000002</v>
      </c>
      <c r="F24" s="410">
        <f t="shared" si="0"/>
        <v>6163044.83</v>
      </c>
      <c r="G24" s="410">
        <f>G7+G16+G20</f>
        <v>802681.04</v>
      </c>
      <c r="H24" s="410">
        <f>F24+G24</f>
        <v>6965725.87</v>
      </c>
      <c r="I24" s="410">
        <f>I7+I16+I20</f>
        <v>-95247.72000000009</v>
      </c>
      <c r="J24" s="410">
        <f>H24+I24</f>
        <v>6870478.15</v>
      </c>
    </row>
    <row r="25" spans="2:10" ht="12.75">
      <c r="B25" s="18"/>
      <c r="C25" s="19" t="s">
        <v>28</v>
      </c>
      <c r="D25" s="291">
        <f>D8+D17+D21</f>
        <v>5935104</v>
      </c>
      <c r="E25" s="291">
        <f>E8+E17+E21</f>
        <v>214377.56</v>
      </c>
      <c r="F25" s="410">
        <f t="shared" si="0"/>
        <v>6149481.56</v>
      </c>
      <c r="G25" s="410">
        <f>G8+G17+G21</f>
        <v>816244.31</v>
      </c>
      <c r="H25" s="410">
        <f>F25+G25</f>
        <v>6965725.869999999</v>
      </c>
      <c r="I25" s="410">
        <f>I8+I17+I21</f>
        <v>-182073.51</v>
      </c>
      <c r="J25" s="410">
        <f>H25+I25</f>
        <v>6783652.359999999</v>
      </c>
    </row>
    <row r="26" spans="2:10" ht="13.5" thickBot="1">
      <c r="B26" s="20"/>
      <c r="C26" s="21" t="s">
        <v>29</v>
      </c>
      <c r="D26" s="292">
        <f>D24-D25</f>
        <v>36680</v>
      </c>
      <c r="E26" s="292">
        <f>E24-E25</f>
        <v>-23116.72999999998</v>
      </c>
      <c r="F26" s="411">
        <f t="shared" si="0"/>
        <v>13563.270000000019</v>
      </c>
      <c r="G26" s="411">
        <f>G24-G25</f>
        <v>-13563.270000000019</v>
      </c>
      <c r="H26" s="411">
        <f>H24-H25</f>
        <v>0</v>
      </c>
      <c r="I26" s="411">
        <f>I24-I25</f>
        <v>86825.78999999992</v>
      </c>
      <c r="J26" s="411">
        <f>J24-J25</f>
        <v>86825.79000000097</v>
      </c>
    </row>
    <row r="27" spans="5:10" ht="12.75">
      <c r="E27" s="294"/>
      <c r="F27" s="294"/>
      <c r="G27" s="294"/>
      <c r="H27" s="294"/>
      <c r="I27" s="294"/>
      <c r="J27" s="294"/>
    </row>
    <row r="28" spans="5:10" ht="12.75">
      <c r="E28" s="294"/>
      <c r="F28" s="294"/>
      <c r="G28" s="294"/>
      <c r="H28" s="294"/>
      <c r="I28" s="294"/>
      <c r="J28" s="294"/>
    </row>
  </sheetData>
  <sheetProtection selectLockedCells="1" selectUnlockedCells="1"/>
  <mergeCells count="8">
    <mergeCell ref="I5:I6"/>
    <mergeCell ref="J5:J6"/>
    <mergeCell ref="G5:G6"/>
    <mergeCell ref="H5:H6"/>
    <mergeCell ref="B4:C6"/>
    <mergeCell ref="D5:D6"/>
    <mergeCell ref="E5:E6"/>
    <mergeCell ref="F5:F6"/>
  </mergeCells>
  <printOptions horizontalCentered="1"/>
  <pageMargins left="0.11811023622047245" right="0.1968503937007874" top="0.7480314960629921" bottom="0.7480314960629921" header="0.5118110236220472" footer="0.5118110236220472"/>
  <pageSetup fitToHeight="1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"/>
  <sheetViews>
    <sheetView zoomScale="124" zoomScaleNormal="124" zoomScalePageLayoutView="0" workbookViewId="0" topLeftCell="A1">
      <selection activeCell="I19" sqref="I19"/>
    </sheetView>
  </sheetViews>
  <sheetFormatPr defaultColWidth="11.57421875" defaultRowHeight="12.75"/>
  <cols>
    <col min="1" max="1" width="39.00390625" style="0" customWidth="1"/>
  </cols>
  <sheetData>
    <row r="1" spans="2:6" ht="12.75">
      <c r="B1" s="431"/>
      <c r="C1" s="431"/>
      <c r="D1" s="431"/>
      <c r="E1" s="431"/>
      <c r="F1" s="431"/>
    </row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9"/>
  <sheetViews>
    <sheetView zoomScalePageLayoutView="0" workbookViewId="0" topLeftCell="A1">
      <selection activeCell="A1" sqref="A1:I40"/>
    </sheetView>
  </sheetViews>
  <sheetFormatPr defaultColWidth="11.57421875" defaultRowHeight="12.75"/>
  <cols>
    <col min="1" max="1" width="3.8515625" style="22" customWidth="1"/>
    <col min="2" max="2" width="56.28125" style="22" customWidth="1"/>
    <col min="3" max="3" width="21.00390625" style="282" bestFit="1" customWidth="1"/>
    <col min="4" max="4" width="13.140625" style="282" customWidth="1"/>
    <col min="5" max="5" width="15.8515625" style="282" bestFit="1" customWidth="1"/>
    <col min="6" max="6" width="14.421875" style="282" customWidth="1"/>
    <col min="7" max="7" width="15.8515625" style="282" bestFit="1" customWidth="1"/>
    <col min="8" max="8" width="14.421875" style="282" customWidth="1"/>
    <col min="9" max="9" width="15.8515625" style="282" bestFit="1" customWidth="1"/>
    <col min="10" max="10" width="11.57421875" style="22" customWidth="1"/>
    <col min="11" max="11" width="14.7109375" style="22" bestFit="1" customWidth="1"/>
    <col min="12" max="16384" width="11.57421875" style="22" customWidth="1"/>
  </cols>
  <sheetData>
    <row r="1" ht="15.75" thickBot="1"/>
    <row r="2" spans="1:9" ht="15" customHeight="1" thickBot="1">
      <c r="A2" s="434" t="s">
        <v>30</v>
      </c>
      <c r="B2" s="435"/>
      <c r="C2" s="436"/>
      <c r="D2" s="437"/>
      <c r="E2" s="437"/>
      <c r="F2" s="437"/>
      <c r="G2" s="437"/>
      <c r="H2" s="437"/>
      <c r="I2" s="438"/>
    </row>
    <row r="3" spans="1:9" ht="15" customHeight="1" thickBot="1">
      <c r="A3" s="434"/>
      <c r="B3" s="435"/>
      <c r="C3" s="432" t="s">
        <v>31</v>
      </c>
      <c r="D3" s="432" t="s">
        <v>823</v>
      </c>
      <c r="E3" s="432" t="s">
        <v>818</v>
      </c>
      <c r="F3" s="432" t="s">
        <v>877</v>
      </c>
      <c r="G3" s="432" t="s">
        <v>890</v>
      </c>
      <c r="H3" s="432" t="s">
        <v>914</v>
      </c>
      <c r="I3" s="432" t="s">
        <v>919</v>
      </c>
    </row>
    <row r="4" spans="1:9" ht="32.25" customHeight="1" thickBot="1">
      <c r="A4" s="434"/>
      <c r="B4" s="435"/>
      <c r="C4" s="433"/>
      <c r="D4" s="433"/>
      <c r="E4" s="433"/>
      <c r="F4" s="433"/>
      <c r="G4" s="433"/>
      <c r="H4" s="433"/>
      <c r="I4" s="433"/>
    </row>
    <row r="5" spans="1:9" ht="15.75">
      <c r="A5" s="23">
        <v>1</v>
      </c>
      <c r="B5" s="24" t="s">
        <v>32</v>
      </c>
      <c r="C5" s="365">
        <f>'BP'!G93</f>
        <v>4030900</v>
      </c>
      <c r="D5" s="365">
        <f>'BP'!L93</f>
        <v>165260.83000000002</v>
      </c>
      <c r="E5" s="365">
        <f>C5+D5</f>
        <v>4196160.83</v>
      </c>
      <c r="F5" s="365">
        <f>'BP'!N93</f>
        <v>113564.04000000001</v>
      </c>
      <c r="G5" s="365">
        <f>E5+F5</f>
        <v>4309724.87</v>
      </c>
      <c r="H5" s="365">
        <f>'BP'!P93</f>
        <v>-108071.9</v>
      </c>
      <c r="I5" s="365">
        <f>G5+H5</f>
        <v>4201652.97</v>
      </c>
    </row>
    <row r="6" spans="1:9" ht="15.75">
      <c r="A6" s="25">
        <f aca="true" t="shared" si="0" ref="A6:A15">A5+1</f>
        <v>2</v>
      </c>
      <c r="B6" s="26" t="s">
        <v>33</v>
      </c>
      <c r="C6" s="366">
        <f>SUM(C8:C19)</f>
        <v>3777020</v>
      </c>
      <c r="D6" s="366">
        <f>SUM(D8:D19)</f>
        <v>112637</v>
      </c>
      <c r="E6" s="366">
        <f>C6+D6</f>
        <v>3889657</v>
      </c>
      <c r="F6" s="366">
        <f>SUM(F8:F19)</f>
        <v>73525.78</v>
      </c>
      <c r="G6" s="366">
        <f>E6+F6</f>
        <v>3963182.78</v>
      </c>
      <c r="H6" s="366">
        <f>SUM(H8:H19)</f>
        <v>-126777.1</v>
      </c>
      <c r="I6" s="366">
        <f>G6+H6</f>
        <v>3836405.6799999997</v>
      </c>
    </row>
    <row r="7" spans="1:9" ht="15.75">
      <c r="A7" s="27">
        <f t="shared" si="0"/>
        <v>3</v>
      </c>
      <c r="B7" s="28" t="s">
        <v>34</v>
      </c>
      <c r="C7" s="367"/>
      <c r="D7" s="367"/>
      <c r="E7" s="367">
        <f>C7+D7</f>
        <v>0</v>
      </c>
      <c r="F7" s="367"/>
      <c r="G7" s="367"/>
      <c r="H7" s="367"/>
      <c r="I7" s="367"/>
    </row>
    <row r="8" spans="1:9" ht="15.75">
      <c r="A8" s="27">
        <f t="shared" si="0"/>
        <v>4</v>
      </c>
      <c r="B8" s="29" t="s">
        <v>35</v>
      </c>
      <c r="C8" s="368">
        <f>'1_Pôdohospodárstvo BV+ KV'!F7</f>
        <v>110</v>
      </c>
      <c r="D8" s="368">
        <f>'1_Pôdohospodárstvo BV+ KV'!G7</f>
        <v>-70</v>
      </c>
      <c r="E8" s="368">
        <f>'1_Pôdohospodárstvo BV+ KV'!H7</f>
        <v>40</v>
      </c>
      <c r="F8" s="368">
        <f>'1_Pôdohospodárstvo BV+ KV'!I7</f>
        <v>0</v>
      </c>
      <c r="G8" s="368">
        <f>'1_Pôdohospodárstvo BV+ KV'!J7</f>
        <v>40</v>
      </c>
      <c r="H8" s="368">
        <f>'1_Pôdohospodárstvo BV+ KV'!K7</f>
        <v>0</v>
      </c>
      <c r="I8" s="368">
        <f>G8+H8</f>
        <v>40</v>
      </c>
    </row>
    <row r="9" spans="1:9" ht="15.75">
      <c r="A9" s="27">
        <f t="shared" si="0"/>
        <v>5</v>
      </c>
      <c r="B9" s="30" t="s">
        <v>36</v>
      </c>
      <c r="C9" s="368">
        <f>'2_Životné prostr BV_'!F7</f>
        <v>399000</v>
      </c>
      <c r="D9" s="368">
        <f>'2_Životné prostr BV_'!G7</f>
        <v>0</v>
      </c>
      <c r="E9" s="368">
        <f>'2_Životné prostr BV_'!H7</f>
        <v>399000</v>
      </c>
      <c r="F9" s="368">
        <f>'2_Životné prostr BV_'!I7</f>
        <v>91198</v>
      </c>
      <c r="G9" s="368">
        <f>'2_Životné prostr BV_'!J7</f>
        <v>490198</v>
      </c>
      <c r="H9" s="368">
        <f>'2_Životné prostr BV_'!K7</f>
        <v>-94815.2</v>
      </c>
      <c r="I9" s="368">
        <f aca="true" t="shared" si="1" ref="I9:I19">G9+H9</f>
        <v>395382.8</v>
      </c>
    </row>
    <row r="10" spans="1:9" ht="15.75">
      <c r="A10" s="27">
        <f t="shared" si="0"/>
        <v>6</v>
      </c>
      <c r="B10" s="30" t="s">
        <v>37</v>
      </c>
      <c r="C10" s="368">
        <f>'3_Výstavba BV'!F7</f>
        <v>31600</v>
      </c>
      <c r="D10" s="368">
        <f>'3_Výstavba BV'!G7</f>
        <v>1500</v>
      </c>
      <c r="E10" s="368">
        <f>'3_Výstavba BV'!H7</f>
        <v>33100</v>
      </c>
      <c r="F10" s="368">
        <f>'3_Výstavba BV'!I7</f>
        <v>0</v>
      </c>
      <c r="G10" s="368">
        <f>'3_Výstavba BV'!J7</f>
        <v>33100</v>
      </c>
      <c r="H10" s="368">
        <f>'3_Výstavba BV'!K7</f>
        <v>0</v>
      </c>
      <c r="I10" s="368">
        <f t="shared" si="1"/>
        <v>33100</v>
      </c>
    </row>
    <row r="11" spans="1:9" ht="15.75">
      <c r="A11" s="27">
        <f t="shared" si="0"/>
        <v>7</v>
      </c>
      <c r="B11" s="30" t="s">
        <v>38</v>
      </c>
      <c r="C11" s="368">
        <f>'4_Infraštruktúra BV+KV'!F7</f>
        <v>85600</v>
      </c>
      <c r="D11" s="368">
        <f>'4_Infraštruktúra BV+KV'!G7</f>
        <v>4700</v>
      </c>
      <c r="E11" s="368">
        <f>'4_Infraštruktúra BV+KV'!H7</f>
        <v>90300</v>
      </c>
      <c r="F11" s="368">
        <f>'4_Infraštruktúra BV+KV'!I7</f>
        <v>-20000</v>
      </c>
      <c r="G11" s="368">
        <f>'4_Infraštruktúra BV+KV'!J7</f>
        <v>70300</v>
      </c>
      <c r="H11" s="368">
        <f>'4_Infraštruktúra BV+KV'!K7</f>
        <v>0</v>
      </c>
      <c r="I11" s="368">
        <f t="shared" si="1"/>
        <v>70300</v>
      </c>
    </row>
    <row r="12" spans="1:11" ht="15.75">
      <c r="A12" s="27">
        <f t="shared" si="0"/>
        <v>8</v>
      </c>
      <c r="B12" s="30" t="s">
        <v>39</v>
      </c>
      <c r="C12" s="368">
        <f>'5_hospodárstvo BV'!F8</f>
        <v>184100</v>
      </c>
      <c r="D12" s="368">
        <f>'5_hospodárstvo BV'!G8</f>
        <v>33300</v>
      </c>
      <c r="E12" s="368">
        <f>'5_hospodárstvo BV'!H8</f>
        <v>217400</v>
      </c>
      <c r="F12" s="368">
        <f>'5_hospodárstvo BV'!I8</f>
        <v>700</v>
      </c>
      <c r="G12" s="368">
        <f>'5_hospodárstvo BV'!J8</f>
        <v>218100</v>
      </c>
      <c r="H12" s="368">
        <f>'5_hospodárstvo BV'!K8</f>
        <v>-7000</v>
      </c>
      <c r="I12" s="368">
        <f t="shared" si="1"/>
        <v>211100</v>
      </c>
      <c r="K12" s="282">
        <f>SUM(G8:G19)</f>
        <v>3963182.7800000003</v>
      </c>
    </row>
    <row r="13" spans="1:9" ht="15.75">
      <c r="A13" s="27">
        <f t="shared" si="0"/>
        <v>9</v>
      </c>
      <c r="B13" s="30" t="s">
        <v>40</v>
      </c>
      <c r="C13" s="368">
        <f>'6_ekonomika BV'!F7</f>
        <v>90990</v>
      </c>
      <c r="D13" s="368">
        <f>'6_ekonomika BV'!G7</f>
        <v>6050</v>
      </c>
      <c r="E13" s="368">
        <f>'6_ekonomika BV'!H7</f>
        <v>97040</v>
      </c>
      <c r="F13" s="368">
        <f>'6_ekonomika BV'!I7</f>
        <v>-2050</v>
      </c>
      <c r="G13" s="368">
        <f>'6_ekonomika BV'!J7</f>
        <v>94990</v>
      </c>
      <c r="H13" s="368">
        <f>'6_ekonomika BV'!K7</f>
        <v>-9800</v>
      </c>
      <c r="I13" s="368">
        <f t="shared" si="1"/>
        <v>85190</v>
      </c>
    </row>
    <row r="14" spans="1:9" ht="15.75">
      <c r="A14" s="27">
        <f t="shared" si="0"/>
        <v>10</v>
      </c>
      <c r="B14" s="30" t="s">
        <v>41</v>
      </c>
      <c r="C14" s="368">
        <f>'7_Organizačné BV'!F7</f>
        <v>64500</v>
      </c>
      <c r="D14" s="368">
        <f>'7_Organizačné BV'!G7</f>
        <v>5916</v>
      </c>
      <c r="E14" s="368">
        <f>'7_Organizačné BV'!H7</f>
        <v>70416</v>
      </c>
      <c r="F14" s="368">
        <f>'7_Organizačné BV'!I7</f>
        <v>8943.74</v>
      </c>
      <c r="G14" s="368">
        <f>'7_Organizačné BV'!J7</f>
        <v>79359.73999999999</v>
      </c>
      <c r="H14" s="368">
        <f>'7_Organizačné BV'!K7</f>
        <v>0</v>
      </c>
      <c r="I14" s="368">
        <f t="shared" si="1"/>
        <v>79359.73999999999</v>
      </c>
    </row>
    <row r="15" spans="1:9" ht="15.75">
      <c r="A15" s="27">
        <f t="shared" si="0"/>
        <v>11</v>
      </c>
      <c r="B15" s="30" t="s">
        <v>42</v>
      </c>
      <c r="C15" s="368">
        <f>'8_Vzdelávanie BV'!F7</f>
        <v>2029000</v>
      </c>
      <c r="D15" s="368">
        <f>'8_Vzdelávanie BV'!G7</f>
        <v>27035</v>
      </c>
      <c r="E15" s="368">
        <f>'8_Vzdelávanie BV'!H7</f>
        <v>2056035</v>
      </c>
      <c r="F15" s="368">
        <f>'8_Vzdelávanie BV'!I7</f>
        <v>0</v>
      </c>
      <c r="G15" s="368">
        <f>'8_Vzdelávanie BV'!J7</f>
        <v>2056035</v>
      </c>
      <c r="H15" s="368">
        <f>'8_Vzdelávanie BV'!K7</f>
        <v>-16661.9</v>
      </c>
      <c r="I15" s="368">
        <f t="shared" si="1"/>
        <v>2039373.1</v>
      </c>
    </row>
    <row r="16" spans="1:9" ht="15.75">
      <c r="A16" s="27">
        <f>A14+1</f>
        <v>11</v>
      </c>
      <c r="B16" s="30" t="s">
        <v>43</v>
      </c>
      <c r="C16" s="368">
        <f>'9_kultúra BV'!F7</f>
        <v>101020</v>
      </c>
      <c r="D16" s="368">
        <f>'9_kultúra BV'!G7</f>
        <v>1706</v>
      </c>
      <c r="E16" s="368">
        <f>'9_kultúra BV'!H7</f>
        <v>102726</v>
      </c>
      <c r="F16" s="368">
        <f>'9_kultúra BV'!I7</f>
        <v>-1750</v>
      </c>
      <c r="G16" s="368">
        <f>'9_kultúra BV'!J7</f>
        <v>100976</v>
      </c>
      <c r="H16" s="368">
        <f>'9_kultúra BV'!K7</f>
        <v>0</v>
      </c>
      <c r="I16" s="368">
        <f t="shared" si="1"/>
        <v>100976</v>
      </c>
    </row>
    <row r="17" spans="1:9" ht="15.75">
      <c r="A17" s="27">
        <f>A15+1</f>
        <v>12</v>
      </c>
      <c r="B17" s="30" t="s">
        <v>44</v>
      </c>
      <c r="C17" s="368">
        <f>'10_Vnútro BV'!F7</f>
        <v>670200</v>
      </c>
      <c r="D17" s="368">
        <f>'10_Vnútro BV'!G7</f>
        <v>31300</v>
      </c>
      <c r="E17" s="368">
        <f>'10_Vnútro BV'!H7</f>
        <v>701500</v>
      </c>
      <c r="F17" s="368">
        <f>'10_Vnútro BV'!I7</f>
        <v>7018.040000000001</v>
      </c>
      <c r="G17" s="368">
        <f>'10_Vnútro BV'!J7</f>
        <v>708518.04</v>
      </c>
      <c r="H17" s="368">
        <f>'10_Vnútro BV'!K7</f>
        <v>0</v>
      </c>
      <c r="I17" s="368">
        <f t="shared" si="1"/>
        <v>708518.04</v>
      </c>
    </row>
    <row r="18" spans="1:9" ht="15.75">
      <c r="A18" s="27">
        <f aca="true" t="shared" si="2" ref="A18:A40">A17+1</f>
        <v>13</v>
      </c>
      <c r="B18" s="30" t="s">
        <v>45</v>
      </c>
      <c r="C18" s="368">
        <f>'11_Soc_veci BV'!F7</f>
        <v>15800</v>
      </c>
      <c r="D18" s="368">
        <f>'11_Soc_veci BV'!G7</f>
        <v>5200</v>
      </c>
      <c r="E18" s="368">
        <f>'11_Soc_veci BV'!H7</f>
        <v>21000</v>
      </c>
      <c r="F18" s="368">
        <f>'11_Soc_veci BV'!I7</f>
        <v>800</v>
      </c>
      <c r="G18" s="368">
        <f>'11_Soc_veci BV'!J7</f>
        <v>21800</v>
      </c>
      <c r="H18" s="368">
        <f>'11_Soc_veci BV'!N7</f>
        <v>2330</v>
      </c>
      <c r="I18" s="368">
        <f t="shared" si="1"/>
        <v>24130</v>
      </c>
    </row>
    <row r="19" spans="1:9" ht="15.75">
      <c r="A19" s="27">
        <f t="shared" si="2"/>
        <v>14</v>
      </c>
      <c r="B19" s="30" t="s">
        <v>46</v>
      </c>
      <c r="C19" s="368">
        <f>'12_Služby a obchod BV'!F7</f>
        <v>105100</v>
      </c>
      <c r="D19" s="368">
        <f>'12_Služby a obchod BV'!G7</f>
        <v>-4000</v>
      </c>
      <c r="E19" s="368">
        <f>'12_Služby a obchod BV'!H7</f>
        <v>101100</v>
      </c>
      <c r="F19" s="368">
        <f>'12_Služby a obchod BV'!I7</f>
        <v>-11334</v>
      </c>
      <c r="G19" s="368">
        <f>'12_Služby a obchod BV'!J7</f>
        <v>89766</v>
      </c>
      <c r="H19" s="368">
        <f>'12_Služby a obchod BV'!K7</f>
        <v>-830</v>
      </c>
      <c r="I19" s="368">
        <f t="shared" si="1"/>
        <v>88936</v>
      </c>
    </row>
    <row r="20" spans="1:9" ht="15.75">
      <c r="A20" s="31">
        <f t="shared" si="2"/>
        <v>15</v>
      </c>
      <c r="B20" s="374" t="s">
        <v>47</v>
      </c>
      <c r="C20" s="366">
        <f aca="true" t="shared" si="3" ref="C20:I20">C5-C6</f>
        <v>253880</v>
      </c>
      <c r="D20" s="366">
        <f t="shared" si="3"/>
        <v>52623.830000000016</v>
      </c>
      <c r="E20" s="366">
        <f t="shared" si="3"/>
        <v>306503.8300000001</v>
      </c>
      <c r="F20" s="366">
        <f t="shared" si="3"/>
        <v>40038.26000000001</v>
      </c>
      <c r="G20" s="366">
        <f t="shared" si="3"/>
        <v>346542.0900000003</v>
      </c>
      <c r="H20" s="366">
        <f t="shared" si="3"/>
        <v>18705.20000000001</v>
      </c>
      <c r="I20" s="366">
        <f t="shared" si="3"/>
        <v>365247.29000000004</v>
      </c>
    </row>
    <row r="21" spans="1:9" ht="15.75">
      <c r="A21" s="31">
        <f t="shared" si="2"/>
        <v>16</v>
      </c>
      <c r="B21" s="33" t="s">
        <v>48</v>
      </c>
      <c r="C21" s="370">
        <f>KP!G4</f>
        <v>847574</v>
      </c>
      <c r="D21" s="370">
        <f>KP!H4</f>
        <v>17000</v>
      </c>
      <c r="E21" s="370">
        <f>C21+D21</f>
        <v>864574</v>
      </c>
      <c r="F21" s="370">
        <f>KP!J4</f>
        <v>645587</v>
      </c>
      <c r="G21" s="370">
        <f>E21+F21</f>
        <v>1510161</v>
      </c>
      <c r="H21" s="370">
        <f>KP!L4</f>
        <v>-619061.41</v>
      </c>
      <c r="I21" s="370">
        <f>G21+H21</f>
        <v>891099.59</v>
      </c>
    </row>
    <row r="22" spans="1:9" ht="15.75">
      <c r="A22" s="31">
        <f t="shared" si="2"/>
        <v>17</v>
      </c>
      <c r="B22" s="33" t="s">
        <v>49</v>
      </c>
      <c r="C22" s="370">
        <f aca="true" t="shared" si="4" ref="C22:I22">SUM(C24:C35)</f>
        <v>1843484</v>
      </c>
      <c r="D22" s="370">
        <f t="shared" si="4"/>
        <v>92740.56</v>
      </c>
      <c r="E22" s="370">
        <f t="shared" si="4"/>
        <v>1936224.56</v>
      </c>
      <c r="F22" s="370">
        <f t="shared" si="4"/>
        <v>742718.53</v>
      </c>
      <c r="G22" s="370">
        <f t="shared" si="4"/>
        <v>2678943.09</v>
      </c>
      <c r="H22" s="370">
        <f t="shared" si="4"/>
        <v>-32296.410000000003</v>
      </c>
      <c r="I22" s="370">
        <f t="shared" si="4"/>
        <v>2646646.68</v>
      </c>
    </row>
    <row r="23" spans="1:9" ht="12.75" customHeight="1">
      <c r="A23" s="31">
        <f t="shared" si="2"/>
        <v>18</v>
      </c>
      <c r="B23" s="28" t="s">
        <v>34</v>
      </c>
      <c r="C23" s="369"/>
      <c r="D23" s="369"/>
      <c r="E23" s="369">
        <f>C23+D23</f>
        <v>0</v>
      </c>
      <c r="F23" s="369"/>
      <c r="G23" s="369"/>
      <c r="H23" s="369"/>
      <c r="I23" s="369"/>
    </row>
    <row r="24" spans="1:9" ht="15.75">
      <c r="A24" s="31">
        <f t="shared" si="2"/>
        <v>19</v>
      </c>
      <c r="B24" s="29" t="s">
        <v>35</v>
      </c>
      <c r="C24" s="371">
        <f>'1_Pôdohospodárstvo BV+ KV'!F25</f>
        <v>0</v>
      </c>
      <c r="D24" s="371">
        <f>'1_Pôdohospodárstvo BV+ KV'!G25</f>
        <v>0</v>
      </c>
      <c r="E24" s="371">
        <f>'1_Pôdohospodárstvo BV+ KV'!H25</f>
        <v>0</v>
      </c>
      <c r="F24" s="371">
        <f>'1_Pôdohospodárstvo BV+ KV'!I25</f>
        <v>0</v>
      </c>
      <c r="G24" s="371">
        <f>'1_Pôdohospodárstvo BV+ KV'!J25</f>
        <v>0</v>
      </c>
      <c r="H24" s="371">
        <f>'1_Pôdohospodárstvo BV+ KV'!K25</f>
        <v>0</v>
      </c>
      <c r="I24" s="371">
        <f>'1_Pôdohospodárstvo BV+ KV'!L25</f>
        <v>0</v>
      </c>
    </row>
    <row r="25" spans="1:9" ht="15.75">
      <c r="A25" s="31">
        <f t="shared" si="2"/>
        <v>20</v>
      </c>
      <c r="B25" s="30" t="s">
        <v>36</v>
      </c>
      <c r="C25" s="368">
        <f>'2_Životné prostr BV_'!F81</f>
        <v>0</v>
      </c>
      <c r="D25" s="368">
        <f>'2_Životné prostr BV_'!G81</f>
        <v>0</v>
      </c>
      <c r="E25" s="368">
        <f>'2_Životné prostr BV_'!H81</f>
        <v>0</v>
      </c>
      <c r="F25" s="368">
        <f>'2_Životné prostr BV_'!I81</f>
        <v>600</v>
      </c>
      <c r="G25" s="368">
        <f>'2_Životné prostr BV_'!J81</f>
        <v>600</v>
      </c>
      <c r="H25" s="368">
        <f>'2_Životné prostr BV_'!K81</f>
        <v>0</v>
      </c>
      <c r="I25" s="368">
        <f>'2_Životné prostr BV_'!L81</f>
        <v>600</v>
      </c>
    </row>
    <row r="26" spans="1:9" ht="15.75">
      <c r="A26" s="31">
        <f t="shared" si="2"/>
        <v>21</v>
      </c>
      <c r="B26" s="30" t="s">
        <v>37</v>
      </c>
      <c r="C26" s="368">
        <f>'3_Výstavba BV'!F47</f>
        <v>1832584</v>
      </c>
      <c r="D26" s="368">
        <f>'3_Výstavba BV'!G47</f>
        <v>36465</v>
      </c>
      <c r="E26" s="368">
        <f>'3_Výstavba BV'!H47</f>
        <v>1869049</v>
      </c>
      <c r="F26" s="368">
        <f>'3_Výstavba BV'!I47</f>
        <v>26709.53</v>
      </c>
      <c r="G26" s="368">
        <f>'3_Výstavba BV'!J47</f>
        <v>1895758.53</v>
      </c>
      <c r="H26" s="368">
        <f>'3_Výstavba BV'!K47</f>
        <v>-12595</v>
      </c>
      <c r="I26" s="368">
        <f>'3_Výstavba BV'!L47</f>
        <v>1883163.53</v>
      </c>
    </row>
    <row r="27" spans="1:9" ht="15.75">
      <c r="A27" s="27">
        <f t="shared" si="2"/>
        <v>22</v>
      </c>
      <c r="B27" s="30" t="s">
        <v>38</v>
      </c>
      <c r="C27" s="368">
        <f>'4_Infraštruktúra BV+KV'!F28</f>
        <v>4900</v>
      </c>
      <c r="D27" s="368">
        <f>'4_Infraštruktúra BV+KV'!G28</f>
        <v>56275.56</v>
      </c>
      <c r="E27" s="368">
        <f>'4_Infraštruktúra BV+KV'!H28</f>
        <v>61175.56</v>
      </c>
      <c r="F27" s="368">
        <f>'4_Infraštruktúra BV+KV'!I28</f>
        <v>689117</v>
      </c>
      <c r="G27" s="368">
        <f>'4_Infraštruktúra BV+KV'!J28</f>
        <v>750292.56</v>
      </c>
      <c r="H27" s="368">
        <f>'4_Infraštruktúra BV+KV'!M28</f>
        <v>-13701.410000000003</v>
      </c>
      <c r="I27" s="368">
        <f>G27+H27</f>
        <v>736591.15</v>
      </c>
    </row>
    <row r="28" spans="1:9" ht="15.75">
      <c r="A28" s="27">
        <f t="shared" si="2"/>
        <v>23</v>
      </c>
      <c r="B28" s="30" t="s">
        <v>39</v>
      </c>
      <c r="C28" s="371">
        <f>'5_hospodárstvo BV'!F158</f>
        <v>0</v>
      </c>
      <c r="D28" s="371">
        <f>'5_hospodárstvo BV'!G158</f>
        <v>0</v>
      </c>
      <c r="E28" s="371">
        <f>'5_hospodárstvo BV'!H158</f>
        <v>0</v>
      </c>
      <c r="F28" s="371">
        <f>'5_hospodárstvo BV'!I158</f>
        <v>24000</v>
      </c>
      <c r="G28" s="371">
        <f>'5_hospodárstvo BV'!J158</f>
        <v>24000</v>
      </c>
      <c r="H28" s="371">
        <f>'5_hospodárstvo BV'!K158</f>
        <v>0</v>
      </c>
      <c r="I28" s="371">
        <f>'5_hospodárstvo BV'!L158</f>
        <v>24000</v>
      </c>
    </row>
    <row r="29" spans="1:9" ht="15.75">
      <c r="A29" s="27">
        <f t="shared" si="2"/>
        <v>24</v>
      </c>
      <c r="B29" s="30" t="s">
        <v>40</v>
      </c>
      <c r="C29" s="371"/>
      <c r="D29" s="371"/>
      <c r="E29" s="371"/>
      <c r="F29" s="371"/>
      <c r="G29" s="371"/>
      <c r="H29" s="371"/>
      <c r="I29" s="371"/>
    </row>
    <row r="30" spans="1:9" ht="15.75">
      <c r="A30" s="27">
        <f t="shared" si="2"/>
        <v>25</v>
      </c>
      <c r="B30" s="30" t="s">
        <v>41</v>
      </c>
      <c r="C30" s="371"/>
      <c r="D30" s="371"/>
      <c r="E30" s="371"/>
      <c r="F30" s="371"/>
      <c r="G30" s="371"/>
      <c r="H30" s="371"/>
      <c r="I30" s="371"/>
    </row>
    <row r="31" spans="1:9" ht="15.75">
      <c r="A31" s="27">
        <f t="shared" si="2"/>
        <v>26</v>
      </c>
      <c r="B31" s="30" t="s">
        <v>42</v>
      </c>
      <c r="C31" s="371">
        <f>'8_Vzdelávanie BV'!F159</f>
        <v>0</v>
      </c>
      <c r="D31" s="371">
        <f>'8_Vzdelávanie BV'!G159</f>
        <v>0</v>
      </c>
      <c r="E31" s="371">
        <f>'8_Vzdelávanie BV'!H159</f>
        <v>0</v>
      </c>
      <c r="F31" s="371">
        <f>'8_Vzdelávanie BV'!I159</f>
        <v>0</v>
      </c>
      <c r="G31" s="371">
        <f>'8_Vzdelávanie BV'!J159</f>
        <v>0</v>
      </c>
      <c r="H31" s="371">
        <f>'8_Vzdelávanie BV'!K159</f>
        <v>0</v>
      </c>
      <c r="I31" s="371">
        <f>'8_Vzdelávanie BV'!L159</f>
        <v>0</v>
      </c>
    </row>
    <row r="32" spans="1:9" ht="15.75">
      <c r="A32" s="27">
        <f t="shared" si="2"/>
        <v>27</v>
      </c>
      <c r="B32" s="30" t="s">
        <v>43</v>
      </c>
      <c r="C32" s="371"/>
      <c r="D32" s="371"/>
      <c r="E32" s="371"/>
      <c r="F32" s="371"/>
      <c r="G32" s="371"/>
      <c r="H32" s="371"/>
      <c r="I32" s="371"/>
    </row>
    <row r="33" spans="1:9" ht="15.75">
      <c r="A33" s="27">
        <f t="shared" si="2"/>
        <v>28</v>
      </c>
      <c r="B33" s="30" t="s">
        <v>44</v>
      </c>
      <c r="C33" s="371">
        <f>'10_Vnútro BV'!F136</f>
        <v>6000</v>
      </c>
      <c r="D33" s="371">
        <f>'10_Vnútro BV'!G136</f>
        <v>0</v>
      </c>
      <c r="E33" s="371">
        <f>'10_Vnútro BV'!H136</f>
        <v>6000</v>
      </c>
      <c r="F33" s="371">
        <f>'10_Vnútro BV'!I136</f>
        <v>2292</v>
      </c>
      <c r="G33" s="371">
        <f>'10_Vnútro BV'!J136</f>
        <v>8292</v>
      </c>
      <c r="H33" s="371">
        <f>'10_Vnútro BV'!K136</f>
        <v>-6000</v>
      </c>
      <c r="I33" s="371">
        <f>'10_Vnútro BV'!L136</f>
        <v>2292</v>
      </c>
    </row>
    <row r="34" spans="1:9" ht="15.75">
      <c r="A34" s="27">
        <f t="shared" si="2"/>
        <v>29</v>
      </c>
      <c r="B34" s="30" t="s">
        <v>45</v>
      </c>
      <c r="C34" s="368"/>
      <c r="D34" s="368"/>
      <c r="E34" s="368"/>
      <c r="F34" s="368"/>
      <c r="G34" s="368"/>
      <c r="H34" s="368"/>
      <c r="I34" s="368"/>
    </row>
    <row r="35" spans="1:9" ht="15.75">
      <c r="A35" s="27">
        <f t="shared" si="2"/>
        <v>30</v>
      </c>
      <c r="B35" s="30" t="s">
        <v>46</v>
      </c>
      <c r="C35" s="368"/>
      <c r="D35" s="368"/>
      <c r="E35" s="368"/>
      <c r="F35" s="368"/>
      <c r="G35" s="368"/>
      <c r="H35" s="368"/>
      <c r="I35" s="368"/>
    </row>
    <row r="36" spans="1:9" ht="15.75">
      <c r="A36" s="32">
        <f t="shared" si="2"/>
        <v>31</v>
      </c>
      <c r="B36" s="34" t="s">
        <v>50</v>
      </c>
      <c r="C36" s="370">
        <f aca="true" t="shared" si="5" ref="C36:I36">C21-C22</f>
        <v>-995910</v>
      </c>
      <c r="D36" s="370">
        <f t="shared" si="5"/>
        <v>-75740.56</v>
      </c>
      <c r="E36" s="370">
        <f t="shared" si="5"/>
        <v>-1071650.56</v>
      </c>
      <c r="F36" s="370">
        <f t="shared" si="5"/>
        <v>-97131.53000000003</v>
      </c>
      <c r="G36" s="370">
        <f t="shared" si="5"/>
        <v>-1168782.0899999999</v>
      </c>
      <c r="H36" s="370">
        <f t="shared" si="5"/>
        <v>-586765</v>
      </c>
      <c r="I36" s="370">
        <f t="shared" si="5"/>
        <v>-1755547.0900000003</v>
      </c>
    </row>
    <row r="37" spans="1:9" ht="15.75" customHeight="1" hidden="1">
      <c r="A37" s="31">
        <f t="shared" si="2"/>
        <v>32</v>
      </c>
      <c r="B37" s="34"/>
      <c r="C37" s="369"/>
      <c r="D37" s="369"/>
      <c r="E37" s="369">
        <f>C37+D37</f>
        <v>0</v>
      </c>
      <c r="F37" s="369"/>
      <c r="G37" s="369"/>
      <c r="H37" s="369"/>
      <c r="I37" s="369"/>
    </row>
    <row r="38" spans="1:9" ht="15.75">
      <c r="A38" s="27">
        <f t="shared" si="2"/>
        <v>33</v>
      </c>
      <c r="B38" s="35" t="s">
        <v>51</v>
      </c>
      <c r="C38" s="372">
        <f aca="true" t="shared" si="6" ref="C38:G39">C5+C21</f>
        <v>4878474</v>
      </c>
      <c r="D38" s="372">
        <f t="shared" si="6"/>
        <v>182260.83000000002</v>
      </c>
      <c r="E38" s="372">
        <f t="shared" si="6"/>
        <v>5060734.83</v>
      </c>
      <c r="F38" s="372">
        <f t="shared" si="6"/>
        <v>759151.04</v>
      </c>
      <c r="G38" s="372">
        <f t="shared" si="6"/>
        <v>5819885.87</v>
      </c>
      <c r="H38" s="372">
        <f>H5+H21</f>
        <v>-727133.31</v>
      </c>
      <c r="I38" s="372">
        <f>I5+I21</f>
        <v>5092752.56</v>
      </c>
    </row>
    <row r="39" spans="1:9" ht="15.75">
      <c r="A39" s="27">
        <f t="shared" si="2"/>
        <v>34</v>
      </c>
      <c r="B39" s="35" t="s">
        <v>52</v>
      </c>
      <c r="C39" s="372">
        <f t="shared" si="6"/>
        <v>5620504</v>
      </c>
      <c r="D39" s="372">
        <f t="shared" si="6"/>
        <v>205377.56</v>
      </c>
      <c r="E39" s="372">
        <f t="shared" si="6"/>
        <v>5825881.5600000005</v>
      </c>
      <c r="F39" s="372">
        <f t="shared" si="6"/>
        <v>816244.31</v>
      </c>
      <c r="G39" s="372">
        <f t="shared" si="6"/>
        <v>6642125.869999999</v>
      </c>
      <c r="H39" s="372">
        <f>H6+H22</f>
        <v>-159073.51</v>
      </c>
      <c r="I39" s="372">
        <f>I6+I22</f>
        <v>6483052.359999999</v>
      </c>
    </row>
    <row r="40" spans="1:9" ht="16.5" thickBot="1">
      <c r="A40" s="36">
        <f t="shared" si="2"/>
        <v>35</v>
      </c>
      <c r="B40" s="37" t="s">
        <v>53</v>
      </c>
      <c r="C40" s="373">
        <f aca="true" t="shared" si="7" ref="C40:I40">C38-C39</f>
        <v>-742030</v>
      </c>
      <c r="D40" s="373">
        <f t="shared" si="7"/>
        <v>-23116.72999999998</v>
      </c>
      <c r="E40" s="373">
        <f t="shared" si="7"/>
        <v>-765146.7300000004</v>
      </c>
      <c r="F40" s="373">
        <f t="shared" si="7"/>
        <v>-57093.27000000002</v>
      </c>
      <c r="G40" s="373">
        <f t="shared" si="7"/>
        <v>-822239.9999999991</v>
      </c>
      <c r="H40" s="373">
        <f t="shared" si="7"/>
        <v>-568059.8</v>
      </c>
      <c r="I40" s="373">
        <f t="shared" si="7"/>
        <v>-1390299.7999999998</v>
      </c>
    </row>
    <row r="41" spans="1:9" ht="15.75">
      <c r="A41" s="38"/>
      <c r="B41" s="39"/>
      <c r="C41" s="280"/>
      <c r="D41" s="280"/>
      <c r="E41" s="280"/>
      <c r="F41" s="280"/>
      <c r="G41" s="280"/>
      <c r="H41" s="280"/>
      <c r="I41" s="280"/>
    </row>
    <row r="42" spans="1:9" ht="15.75">
      <c r="A42" s="40"/>
      <c r="B42" s="41"/>
      <c r="C42" s="280"/>
      <c r="D42" s="280"/>
      <c r="E42" s="280"/>
      <c r="F42" s="280"/>
      <c r="G42" s="280"/>
      <c r="H42" s="280"/>
      <c r="I42" s="280"/>
    </row>
    <row r="43" spans="1:9" ht="15.75">
      <c r="A43" s="40"/>
      <c r="B43" s="41"/>
      <c r="C43" s="280"/>
      <c r="D43" s="280"/>
      <c r="E43" s="280"/>
      <c r="F43" s="280"/>
      <c r="G43" s="280"/>
      <c r="H43" s="280"/>
      <c r="I43" s="280"/>
    </row>
    <row r="44" spans="1:9" ht="15.75">
      <c r="A44" s="40"/>
      <c r="B44" s="41"/>
      <c r="C44" s="280"/>
      <c r="D44" s="280"/>
      <c r="E44" s="280"/>
      <c r="F44" s="280"/>
      <c r="G44" s="280"/>
      <c r="H44" s="280"/>
      <c r="I44" s="280"/>
    </row>
    <row r="45" spans="1:9" ht="15.75">
      <c r="A45" s="42"/>
      <c r="B45" s="42"/>
      <c r="C45" s="281"/>
      <c r="D45" s="281"/>
      <c r="E45" s="281"/>
      <c r="F45" s="281"/>
      <c r="G45" s="281"/>
      <c r="H45" s="281"/>
      <c r="I45" s="281"/>
    </row>
    <row r="46" spans="1:9" ht="15.75">
      <c r="A46" s="42"/>
      <c r="B46" s="42"/>
      <c r="C46" s="281"/>
      <c r="D46" s="281"/>
      <c r="E46" s="281"/>
      <c r="F46" s="281"/>
      <c r="G46" s="281"/>
      <c r="H46" s="281"/>
      <c r="I46" s="281"/>
    </row>
    <row r="47" spans="1:9" ht="15.75">
      <c r="A47" s="42"/>
      <c r="B47" s="42"/>
      <c r="C47" s="281"/>
      <c r="D47" s="281"/>
      <c r="E47" s="281"/>
      <c r="F47" s="281"/>
      <c r="G47" s="281"/>
      <c r="H47" s="281"/>
      <c r="I47" s="281"/>
    </row>
    <row r="48" spans="1:9" ht="15.75">
      <c r="A48" s="42"/>
      <c r="B48" s="42"/>
      <c r="C48" s="281"/>
      <c r="D48" s="281"/>
      <c r="E48" s="281"/>
      <c r="F48" s="281"/>
      <c r="G48" s="281"/>
      <c r="H48" s="281"/>
      <c r="I48" s="281"/>
    </row>
    <row r="49" spans="1:9" ht="15.75">
      <c r="A49" s="42"/>
      <c r="B49" s="42"/>
      <c r="C49" s="281"/>
      <c r="D49" s="281"/>
      <c r="E49" s="281"/>
      <c r="F49" s="281"/>
      <c r="G49" s="281"/>
      <c r="H49" s="281"/>
      <c r="I49" s="281"/>
    </row>
    <row r="50" spans="1:9" ht="15.75">
      <c r="A50" s="42"/>
      <c r="B50" s="42"/>
      <c r="C50" s="281"/>
      <c r="D50" s="281"/>
      <c r="E50" s="281"/>
      <c r="F50" s="281"/>
      <c r="G50" s="281"/>
      <c r="H50" s="281"/>
      <c r="I50" s="281"/>
    </row>
    <row r="51" spans="1:9" ht="15.75">
      <c r="A51" s="42"/>
      <c r="B51" s="42"/>
      <c r="C51" s="281"/>
      <c r="D51" s="281"/>
      <c r="E51" s="281"/>
      <c r="F51" s="281"/>
      <c r="G51" s="281"/>
      <c r="H51" s="281"/>
      <c r="I51" s="281"/>
    </row>
    <row r="52" spans="1:9" ht="15.75">
      <c r="A52" s="42"/>
      <c r="B52" s="42"/>
      <c r="C52" s="281"/>
      <c r="D52" s="281"/>
      <c r="E52" s="281"/>
      <c r="F52" s="281"/>
      <c r="G52" s="281"/>
      <c r="H52" s="281"/>
      <c r="I52" s="281"/>
    </row>
    <row r="53" spans="1:9" ht="15.75">
      <c r="A53" s="42"/>
      <c r="B53" s="42"/>
      <c r="C53" s="281"/>
      <c r="D53" s="281"/>
      <c r="E53" s="281"/>
      <c r="F53" s="281"/>
      <c r="G53" s="281"/>
      <c r="H53" s="281"/>
      <c r="I53" s="281"/>
    </row>
    <row r="54" spans="1:9" ht="15.75">
      <c r="A54" s="42"/>
      <c r="B54" s="42"/>
      <c r="C54" s="281"/>
      <c r="D54" s="281"/>
      <c r="E54" s="281"/>
      <c r="F54" s="281"/>
      <c r="G54" s="281"/>
      <c r="H54" s="281"/>
      <c r="I54" s="281"/>
    </row>
    <row r="55" spans="1:9" ht="15.75">
      <c r="A55" s="42"/>
      <c r="B55" s="42"/>
      <c r="C55" s="281"/>
      <c r="D55" s="281"/>
      <c r="E55" s="281"/>
      <c r="F55" s="281"/>
      <c r="G55" s="281"/>
      <c r="H55" s="281"/>
      <c r="I55" s="281"/>
    </row>
    <row r="56" spans="1:9" ht="15.75">
      <c r="A56" s="42"/>
      <c r="B56" s="42"/>
      <c r="C56" s="281"/>
      <c r="D56" s="281"/>
      <c r="E56" s="281"/>
      <c r="F56" s="281"/>
      <c r="G56" s="281"/>
      <c r="H56" s="281"/>
      <c r="I56" s="281"/>
    </row>
    <row r="57" spans="1:9" ht="15.75">
      <c r="A57" s="42"/>
      <c r="B57" s="42"/>
      <c r="C57" s="281"/>
      <c r="D57" s="281"/>
      <c r="E57" s="281"/>
      <c r="F57" s="281"/>
      <c r="G57" s="281"/>
      <c r="H57" s="281"/>
      <c r="I57" s="281"/>
    </row>
    <row r="58" spans="1:9" ht="15.75">
      <c r="A58" s="42"/>
      <c r="B58" s="42"/>
      <c r="C58" s="281"/>
      <c r="D58" s="281"/>
      <c r="E58" s="281"/>
      <c r="F58" s="281"/>
      <c r="G58" s="281"/>
      <c r="H58" s="281"/>
      <c r="I58" s="281"/>
    </row>
    <row r="59" spans="1:9" ht="15.75">
      <c r="A59" s="42"/>
      <c r="B59" s="42"/>
      <c r="C59" s="281"/>
      <c r="D59" s="281"/>
      <c r="E59" s="281"/>
      <c r="F59" s="281"/>
      <c r="G59" s="281"/>
      <c r="H59" s="281"/>
      <c r="I59" s="281"/>
    </row>
    <row r="60" spans="1:9" ht="15.75">
      <c r="A60" s="42"/>
      <c r="B60" s="42"/>
      <c r="C60" s="281"/>
      <c r="D60" s="281"/>
      <c r="E60" s="281"/>
      <c r="F60" s="281"/>
      <c r="G60" s="281"/>
      <c r="H60" s="281"/>
      <c r="I60" s="281"/>
    </row>
    <row r="61" spans="1:9" ht="15.75">
      <c r="A61" s="42"/>
      <c r="B61" s="42"/>
      <c r="C61" s="281"/>
      <c r="D61" s="281"/>
      <c r="E61" s="281"/>
      <c r="F61" s="281"/>
      <c r="G61" s="281"/>
      <c r="H61" s="281"/>
      <c r="I61" s="281"/>
    </row>
    <row r="62" spans="1:9" ht="15.75">
      <c r="A62" s="42"/>
      <c r="B62" s="42"/>
      <c r="C62" s="281"/>
      <c r="D62" s="281"/>
      <c r="E62" s="281"/>
      <c r="F62" s="281"/>
      <c r="G62" s="281"/>
      <c r="H62" s="281"/>
      <c r="I62" s="281"/>
    </row>
    <row r="63" spans="1:9" ht="15.75">
      <c r="A63" s="42"/>
      <c r="B63" s="42"/>
      <c r="C63" s="281"/>
      <c r="D63" s="281"/>
      <c r="E63" s="281"/>
      <c r="F63" s="281"/>
      <c r="G63" s="281"/>
      <c r="H63" s="281"/>
      <c r="I63" s="281"/>
    </row>
    <row r="64" spans="1:9" ht="15.75">
      <c r="A64" s="42"/>
      <c r="B64" s="42"/>
      <c r="C64" s="281"/>
      <c r="D64" s="281"/>
      <c r="E64" s="281"/>
      <c r="F64" s="281"/>
      <c r="G64" s="281"/>
      <c r="H64" s="281"/>
      <c r="I64" s="281"/>
    </row>
    <row r="65" spans="1:9" ht="15.75">
      <c r="A65" s="42"/>
      <c r="B65" s="42"/>
      <c r="C65" s="281"/>
      <c r="D65" s="281"/>
      <c r="E65" s="281"/>
      <c r="F65" s="281"/>
      <c r="G65" s="281"/>
      <c r="H65" s="281"/>
      <c r="I65" s="281"/>
    </row>
    <row r="66" spans="1:9" ht="15.75">
      <c r="A66" s="42"/>
      <c r="B66" s="42"/>
      <c r="C66" s="281"/>
      <c r="D66" s="281"/>
      <c r="E66" s="281"/>
      <c r="F66" s="281"/>
      <c r="G66" s="281"/>
      <c r="H66" s="281"/>
      <c r="I66" s="281"/>
    </row>
    <row r="67" spans="1:9" ht="15.75">
      <c r="A67" s="43"/>
      <c r="B67" s="44"/>
      <c r="C67" s="281"/>
      <c r="D67" s="281"/>
      <c r="E67" s="281"/>
      <c r="F67" s="281"/>
      <c r="G67" s="281"/>
      <c r="H67" s="281"/>
      <c r="I67" s="281"/>
    </row>
    <row r="68" spans="1:9" ht="15.75">
      <c r="A68" s="42"/>
      <c r="B68" s="42"/>
      <c r="C68" s="281"/>
      <c r="D68" s="281"/>
      <c r="E68" s="281"/>
      <c r="F68" s="281"/>
      <c r="G68" s="281"/>
      <c r="H68" s="281"/>
      <c r="I68" s="281"/>
    </row>
    <row r="69" spans="1:9" ht="15.75">
      <c r="A69" s="42"/>
      <c r="B69" s="42"/>
      <c r="C69" s="281"/>
      <c r="D69" s="281"/>
      <c r="E69" s="281"/>
      <c r="F69" s="281"/>
      <c r="G69" s="281"/>
      <c r="H69" s="281"/>
      <c r="I69" s="281"/>
    </row>
    <row r="70" spans="1:9" ht="15.75">
      <c r="A70" s="42"/>
      <c r="B70" s="42"/>
      <c r="C70" s="281"/>
      <c r="D70" s="281"/>
      <c r="E70" s="281"/>
      <c r="F70" s="281"/>
      <c r="G70" s="281"/>
      <c r="H70" s="281"/>
      <c r="I70" s="281"/>
    </row>
    <row r="71" spans="1:9" ht="15.75">
      <c r="A71" s="42"/>
      <c r="B71" s="42"/>
      <c r="C71" s="281"/>
      <c r="D71" s="281"/>
      <c r="E71" s="281"/>
      <c r="F71" s="281"/>
      <c r="G71" s="281"/>
      <c r="H71" s="281"/>
      <c r="I71" s="281"/>
    </row>
    <row r="72" spans="1:9" ht="15.75">
      <c r="A72" s="42"/>
      <c r="B72" s="42"/>
      <c r="C72" s="281"/>
      <c r="D72" s="281"/>
      <c r="E72" s="281"/>
      <c r="F72" s="281"/>
      <c r="G72" s="281"/>
      <c r="H72" s="281"/>
      <c r="I72" s="281"/>
    </row>
    <row r="73" spans="1:9" ht="15.75">
      <c r="A73" s="42"/>
      <c r="B73" s="42"/>
      <c r="C73" s="281"/>
      <c r="D73" s="281"/>
      <c r="E73" s="281"/>
      <c r="F73" s="281"/>
      <c r="G73" s="281"/>
      <c r="H73" s="281"/>
      <c r="I73" s="281"/>
    </row>
    <row r="74" spans="1:9" ht="15.75">
      <c r="A74" s="42"/>
      <c r="B74" s="42"/>
      <c r="C74" s="281"/>
      <c r="D74" s="281"/>
      <c r="E74" s="281"/>
      <c r="F74" s="281"/>
      <c r="G74" s="281"/>
      <c r="H74" s="281"/>
      <c r="I74" s="281"/>
    </row>
    <row r="75" spans="1:9" ht="15.75">
      <c r="A75" s="42"/>
      <c r="B75" s="42"/>
      <c r="C75" s="281"/>
      <c r="D75" s="281"/>
      <c r="E75" s="281"/>
      <c r="F75" s="281"/>
      <c r="G75" s="281"/>
      <c r="H75" s="281"/>
      <c r="I75" s="281"/>
    </row>
    <row r="76" spans="1:9" ht="15.75">
      <c r="A76" s="42"/>
      <c r="B76" s="42"/>
      <c r="C76" s="281"/>
      <c r="D76" s="281"/>
      <c r="E76" s="281"/>
      <c r="F76" s="281"/>
      <c r="G76" s="281"/>
      <c r="H76" s="281"/>
      <c r="I76" s="281"/>
    </row>
    <row r="77" spans="1:9" ht="15.75">
      <c r="A77" s="42"/>
      <c r="B77" s="42"/>
      <c r="C77" s="281"/>
      <c r="D77" s="281"/>
      <c r="E77" s="281"/>
      <c r="F77" s="281"/>
      <c r="G77" s="281"/>
      <c r="H77" s="281"/>
      <c r="I77" s="281"/>
    </row>
    <row r="78" spans="1:9" ht="15.75">
      <c r="A78" s="42"/>
      <c r="B78" s="42"/>
      <c r="C78" s="281"/>
      <c r="D78" s="281"/>
      <c r="E78" s="281"/>
      <c r="F78" s="281"/>
      <c r="G78" s="281"/>
      <c r="H78" s="281"/>
      <c r="I78" s="281"/>
    </row>
    <row r="79" spans="1:9" ht="15.75">
      <c r="A79" s="42"/>
      <c r="B79" s="42"/>
      <c r="C79" s="281"/>
      <c r="D79" s="281"/>
      <c r="E79" s="281"/>
      <c r="F79" s="281"/>
      <c r="G79" s="281"/>
      <c r="H79" s="281"/>
      <c r="I79" s="281"/>
    </row>
    <row r="80" spans="1:9" ht="15.75">
      <c r="A80" s="42"/>
      <c r="B80" s="42"/>
      <c r="C80" s="281"/>
      <c r="D80" s="281"/>
      <c r="E80" s="281"/>
      <c r="F80" s="281"/>
      <c r="G80" s="281"/>
      <c r="H80" s="281"/>
      <c r="I80" s="281"/>
    </row>
    <row r="81" spans="1:9" ht="15.75">
      <c r="A81" s="42"/>
      <c r="B81" s="42"/>
      <c r="C81" s="281"/>
      <c r="D81" s="281"/>
      <c r="E81" s="281"/>
      <c r="F81" s="281"/>
      <c r="G81" s="281"/>
      <c r="H81" s="281"/>
      <c r="I81" s="281"/>
    </row>
    <row r="82" spans="1:9" ht="15.75">
      <c r="A82" s="42"/>
      <c r="B82" s="42"/>
      <c r="C82" s="281"/>
      <c r="D82" s="281"/>
      <c r="E82" s="281"/>
      <c r="F82" s="281"/>
      <c r="G82" s="281"/>
      <c r="H82" s="281"/>
      <c r="I82" s="281"/>
    </row>
    <row r="83" spans="1:9" ht="15.75">
      <c r="A83" s="42"/>
      <c r="B83" s="42"/>
      <c r="C83" s="281"/>
      <c r="D83" s="281"/>
      <c r="E83" s="281"/>
      <c r="F83" s="281"/>
      <c r="G83" s="281"/>
      <c r="H83" s="281"/>
      <c r="I83" s="281"/>
    </row>
    <row r="84" spans="1:9" ht="15.75">
      <c r="A84" s="42"/>
      <c r="B84" s="42"/>
      <c r="C84" s="281"/>
      <c r="D84" s="281"/>
      <c r="E84" s="281"/>
      <c r="F84" s="281"/>
      <c r="G84" s="281"/>
      <c r="H84" s="281"/>
      <c r="I84" s="281"/>
    </row>
    <row r="85" spans="1:9" ht="15.75">
      <c r="A85" s="42"/>
      <c r="B85" s="42"/>
      <c r="C85" s="281"/>
      <c r="D85" s="281"/>
      <c r="E85" s="281"/>
      <c r="F85" s="281"/>
      <c r="G85" s="281"/>
      <c r="H85" s="281"/>
      <c r="I85" s="281"/>
    </row>
    <row r="86" spans="1:9" ht="15.75">
      <c r="A86" s="42"/>
      <c r="B86" s="42"/>
      <c r="C86" s="281"/>
      <c r="D86" s="281"/>
      <c r="E86" s="281"/>
      <c r="F86" s="281"/>
      <c r="G86" s="281"/>
      <c r="H86" s="281"/>
      <c r="I86" s="281"/>
    </row>
    <row r="87" spans="1:9" ht="15.75">
      <c r="A87" s="42"/>
      <c r="B87" s="42"/>
      <c r="C87" s="281"/>
      <c r="D87" s="281"/>
      <c r="E87" s="281"/>
      <c r="F87" s="281"/>
      <c r="G87" s="281"/>
      <c r="H87" s="281"/>
      <c r="I87" s="281"/>
    </row>
    <row r="88" spans="1:9" ht="15.75">
      <c r="A88" s="42"/>
      <c r="B88" s="42"/>
      <c r="C88" s="281"/>
      <c r="D88" s="281"/>
      <c r="E88" s="281"/>
      <c r="F88" s="281"/>
      <c r="G88" s="281"/>
      <c r="H88" s="281"/>
      <c r="I88" s="281"/>
    </row>
    <row r="89" spans="1:9" ht="15.75">
      <c r="A89" s="42"/>
      <c r="B89" s="42"/>
      <c r="C89" s="281"/>
      <c r="D89" s="281"/>
      <c r="E89" s="281"/>
      <c r="F89" s="281"/>
      <c r="G89" s="281"/>
      <c r="H89" s="281"/>
      <c r="I89" s="281"/>
    </row>
    <row r="90" spans="1:9" ht="15.75">
      <c r="A90" s="42"/>
      <c r="B90" s="42"/>
      <c r="C90" s="281"/>
      <c r="D90" s="281"/>
      <c r="E90" s="281"/>
      <c r="F90" s="281"/>
      <c r="G90" s="281"/>
      <c r="H90" s="281"/>
      <c r="I90" s="281"/>
    </row>
    <row r="91" spans="1:9" ht="15.75">
      <c r="A91" s="42"/>
      <c r="B91" s="42"/>
      <c r="C91" s="281"/>
      <c r="D91" s="281"/>
      <c r="E91" s="281"/>
      <c r="F91" s="281"/>
      <c r="G91" s="281"/>
      <c r="H91" s="281"/>
      <c r="I91" s="281"/>
    </row>
    <row r="92" spans="1:9" ht="15.75">
      <c r="A92" s="42"/>
      <c r="B92" s="42"/>
      <c r="C92" s="281"/>
      <c r="D92" s="281"/>
      <c r="E92" s="281"/>
      <c r="F92" s="281"/>
      <c r="G92" s="281"/>
      <c r="H92" s="281"/>
      <c r="I92" s="281"/>
    </row>
    <row r="93" spans="1:9" ht="15.75">
      <c r="A93" s="42"/>
      <c r="B93" s="42"/>
      <c r="C93" s="281"/>
      <c r="D93" s="281"/>
      <c r="E93" s="281"/>
      <c r="F93" s="281"/>
      <c r="G93" s="281"/>
      <c r="H93" s="281"/>
      <c r="I93" s="281"/>
    </row>
    <row r="94" spans="1:9" ht="15.75">
      <c r="A94" s="42"/>
      <c r="B94" s="42"/>
      <c r="C94" s="281"/>
      <c r="D94" s="281"/>
      <c r="E94" s="281"/>
      <c r="F94" s="281"/>
      <c r="G94" s="281"/>
      <c r="H94" s="281"/>
      <c r="I94" s="281"/>
    </row>
    <row r="95" spans="1:9" ht="15.75">
      <c r="A95" s="42"/>
      <c r="B95" s="42"/>
      <c r="C95" s="281"/>
      <c r="D95" s="281"/>
      <c r="E95" s="281"/>
      <c r="F95" s="281"/>
      <c r="G95" s="281"/>
      <c r="H95" s="281"/>
      <c r="I95" s="281"/>
    </row>
    <row r="96" spans="1:9" ht="15.75">
      <c r="A96" s="42"/>
      <c r="B96" s="42"/>
      <c r="C96" s="281"/>
      <c r="D96" s="281"/>
      <c r="E96" s="281"/>
      <c r="F96" s="281"/>
      <c r="G96" s="281"/>
      <c r="H96" s="281"/>
      <c r="I96" s="281"/>
    </row>
    <row r="97" spans="1:9" ht="15.75">
      <c r="A97" s="42"/>
      <c r="B97" s="42"/>
      <c r="C97" s="281"/>
      <c r="D97" s="281"/>
      <c r="E97" s="281"/>
      <c r="F97" s="281"/>
      <c r="G97" s="281"/>
      <c r="H97" s="281"/>
      <c r="I97" s="281"/>
    </row>
    <row r="98" spans="1:9" ht="15.75">
      <c r="A98" s="42"/>
      <c r="B98" s="42"/>
      <c r="C98" s="281"/>
      <c r="D98" s="281"/>
      <c r="E98" s="281"/>
      <c r="F98" s="281"/>
      <c r="G98" s="281"/>
      <c r="H98" s="281"/>
      <c r="I98" s="281"/>
    </row>
    <row r="99" spans="1:9" ht="15.75">
      <c r="A99" s="42"/>
      <c r="B99" s="42"/>
      <c r="C99" s="281"/>
      <c r="D99" s="281"/>
      <c r="E99" s="281"/>
      <c r="F99" s="281"/>
      <c r="G99" s="281"/>
      <c r="H99" s="281"/>
      <c r="I99" s="281"/>
    </row>
    <row r="100" spans="1:9" ht="15.75">
      <c r="A100" s="42"/>
      <c r="B100" s="42"/>
      <c r="C100" s="281"/>
      <c r="D100" s="281"/>
      <c r="E100" s="281"/>
      <c r="F100" s="281"/>
      <c r="G100" s="281"/>
      <c r="H100" s="281"/>
      <c r="I100" s="281"/>
    </row>
    <row r="101" spans="1:9" ht="15.75">
      <c r="A101" s="42"/>
      <c r="B101" s="42"/>
      <c r="C101" s="281"/>
      <c r="D101" s="281"/>
      <c r="E101" s="281"/>
      <c r="F101" s="281"/>
      <c r="G101" s="281"/>
      <c r="H101" s="281"/>
      <c r="I101" s="281"/>
    </row>
    <row r="102" spans="1:9" ht="15.75">
      <c r="A102" s="42"/>
      <c r="B102" s="42"/>
      <c r="C102" s="281"/>
      <c r="D102" s="281"/>
      <c r="E102" s="281"/>
      <c r="F102" s="281"/>
      <c r="G102" s="281"/>
      <c r="H102" s="281"/>
      <c r="I102" s="281"/>
    </row>
    <row r="103" spans="1:9" ht="15.75">
      <c r="A103" s="42"/>
      <c r="B103" s="42"/>
      <c r="C103" s="281"/>
      <c r="D103" s="281"/>
      <c r="E103" s="281"/>
      <c r="F103" s="281"/>
      <c r="G103" s="281"/>
      <c r="H103" s="281"/>
      <c r="I103" s="281"/>
    </row>
    <row r="104" spans="1:9" ht="15.75">
      <c r="A104" s="42"/>
      <c r="B104" s="42"/>
      <c r="C104" s="281"/>
      <c r="D104" s="281"/>
      <c r="E104" s="281"/>
      <c r="F104" s="281"/>
      <c r="G104" s="281"/>
      <c r="H104" s="281"/>
      <c r="I104" s="281"/>
    </row>
    <row r="105" spans="1:9" ht="15.75">
      <c r="A105" s="42"/>
      <c r="B105" s="42"/>
      <c r="C105" s="281"/>
      <c r="D105" s="281"/>
      <c r="E105" s="281"/>
      <c r="F105" s="281"/>
      <c r="G105" s="281"/>
      <c r="H105" s="281"/>
      <c r="I105" s="281"/>
    </row>
    <row r="106" spans="1:9" ht="15.75">
      <c r="A106" s="42"/>
      <c r="B106" s="42"/>
      <c r="C106" s="281"/>
      <c r="D106" s="281"/>
      <c r="E106" s="281"/>
      <c r="F106" s="281"/>
      <c r="G106" s="281"/>
      <c r="H106" s="281"/>
      <c r="I106" s="281"/>
    </row>
    <row r="107" spans="1:9" ht="15.75">
      <c r="A107" s="42"/>
      <c r="B107" s="42"/>
      <c r="C107" s="281"/>
      <c r="D107" s="281"/>
      <c r="E107" s="281"/>
      <c r="F107" s="281"/>
      <c r="G107" s="281"/>
      <c r="H107" s="281"/>
      <c r="I107" s="281"/>
    </row>
    <row r="108" spans="1:9" ht="15.75">
      <c r="A108" s="42"/>
      <c r="B108" s="42"/>
      <c r="C108" s="281"/>
      <c r="D108" s="281"/>
      <c r="E108" s="281"/>
      <c r="F108" s="281"/>
      <c r="G108" s="281"/>
      <c r="H108" s="281"/>
      <c r="I108" s="281"/>
    </row>
    <row r="109" spans="1:9" ht="15.75">
      <c r="A109" s="42"/>
      <c r="B109" s="42"/>
      <c r="C109" s="281"/>
      <c r="D109" s="281"/>
      <c r="E109" s="281"/>
      <c r="F109" s="281"/>
      <c r="G109" s="281"/>
      <c r="H109" s="281"/>
      <c r="I109" s="281"/>
    </row>
    <row r="110" spans="1:9" ht="15.75">
      <c r="A110" s="42"/>
      <c r="B110" s="42"/>
      <c r="C110" s="281"/>
      <c r="D110" s="281"/>
      <c r="E110" s="281"/>
      <c r="F110" s="281"/>
      <c r="G110" s="281"/>
      <c r="H110" s="281"/>
      <c r="I110" s="281"/>
    </row>
    <row r="111" spans="1:9" ht="15.75">
      <c r="A111" s="42"/>
      <c r="B111" s="42"/>
      <c r="C111" s="281"/>
      <c r="D111" s="281"/>
      <c r="E111" s="281"/>
      <c r="F111" s="281"/>
      <c r="G111" s="281"/>
      <c r="H111" s="281"/>
      <c r="I111" s="281"/>
    </row>
    <row r="112" spans="1:9" ht="15.75">
      <c r="A112" s="42"/>
      <c r="B112" s="42"/>
      <c r="C112" s="281"/>
      <c r="D112" s="281"/>
      <c r="E112" s="281"/>
      <c r="F112" s="281"/>
      <c r="G112" s="281"/>
      <c r="H112" s="281"/>
      <c r="I112" s="281"/>
    </row>
    <row r="113" spans="1:9" ht="15.75">
      <c r="A113" s="42"/>
      <c r="B113" s="42"/>
      <c r="C113" s="281"/>
      <c r="D113" s="281"/>
      <c r="E113" s="281"/>
      <c r="F113" s="281"/>
      <c r="G113" s="281"/>
      <c r="H113" s="281"/>
      <c r="I113" s="281"/>
    </row>
    <row r="114" spans="1:9" ht="15.75">
      <c r="A114" s="42"/>
      <c r="B114" s="42"/>
      <c r="C114" s="281"/>
      <c r="D114" s="281"/>
      <c r="E114" s="281"/>
      <c r="F114" s="281"/>
      <c r="G114" s="281"/>
      <c r="H114" s="281"/>
      <c r="I114" s="281"/>
    </row>
    <row r="115" spans="1:9" ht="15.75">
      <c r="A115" s="42"/>
      <c r="B115" s="42"/>
      <c r="C115" s="281"/>
      <c r="D115" s="281"/>
      <c r="E115" s="281"/>
      <c r="F115" s="281"/>
      <c r="G115" s="281"/>
      <c r="H115" s="281"/>
      <c r="I115" s="281"/>
    </row>
    <row r="116" spans="1:9" ht="15.75">
      <c r="A116" s="42"/>
      <c r="B116" s="42"/>
      <c r="C116" s="281"/>
      <c r="D116" s="281"/>
      <c r="E116" s="281"/>
      <c r="F116" s="281"/>
      <c r="G116" s="281"/>
      <c r="H116" s="281"/>
      <c r="I116" s="281"/>
    </row>
    <row r="117" spans="1:9" ht="15.75">
      <c r="A117" s="42"/>
      <c r="B117" s="42"/>
      <c r="C117" s="281"/>
      <c r="D117" s="281"/>
      <c r="E117" s="281"/>
      <c r="F117" s="281"/>
      <c r="G117" s="281"/>
      <c r="H117" s="281"/>
      <c r="I117" s="281"/>
    </row>
    <row r="118" spans="1:9" ht="15.75">
      <c r="A118" s="42"/>
      <c r="B118" s="42"/>
      <c r="C118" s="281"/>
      <c r="D118" s="281"/>
      <c r="E118" s="281"/>
      <c r="F118" s="281"/>
      <c r="G118" s="281"/>
      <c r="H118" s="281"/>
      <c r="I118" s="281"/>
    </row>
    <row r="119" spans="1:9" ht="15.75">
      <c r="A119" s="42"/>
      <c r="B119" s="42"/>
      <c r="C119" s="281"/>
      <c r="D119" s="281"/>
      <c r="E119" s="281"/>
      <c r="F119" s="281"/>
      <c r="G119" s="281"/>
      <c r="H119" s="281"/>
      <c r="I119" s="281"/>
    </row>
    <row r="120" spans="1:9" ht="15.75">
      <c r="A120" s="42"/>
      <c r="B120" s="42"/>
      <c r="C120" s="281"/>
      <c r="D120" s="281"/>
      <c r="E120" s="281"/>
      <c r="F120" s="281"/>
      <c r="G120" s="281"/>
      <c r="H120" s="281"/>
      <c r="I120" s="281"/>
    </row>
    <row r="121" spans="1:9" ht="15.75">
      <c r="A121" s="42"/>
      <c r="B121" s="42"/>
      <c r="C121" s="281"/>
      <c r="D121" s="281"/>
      <c r="E121" s="281"/>
      <c r="F121" s="281"/>
      <c r="G121" s="281"/>
      <c r="H121" s="281"/>
      <c r="I121" s="281"/>
    </row>
    <row r="122" spans="1:9" ht="15.75">
      <c r="A122" s="42"/>
      <c r="B122" s="42"/>
      <c r="C122" s="281"/>
      <c r="D122" s="281"/>
      <c r="E122" s="281"/>
      <c r="F122" s="281"/>
      <c r="G122" s="281"/>
      <c r="H122" s="281"/>
      <c r="I122" s="281"/>
    </row>
    <row r="123" spans="1:9" ht="15.75">
      <c r="A123" s="42"/>
      <c r="B123" s="42"/>
      <c r="C123" s="281"/>
      <c r="D123" s="281"/>
      <c r="E123" s="281"/>
      <c r="F123" s="281"/>
      <c r="G123" s="281"/>
      <c r="H123" s="281"/>
      <c r="I123" s="281"/>
    </row>
    <row r="124" spans="1:9" ht="15.75">
      <c r="A124" s="42"/>
      <c r="B124" s="42"/>
      <c r="C124" s="281"/>
      <c r="D124" s="281"/>
      <c r="E124" s="281"/>
      <c r="F124" s="281"/>
      <c r="G124" s="281"/>
      <c r="H124" s="281"/>
      <c r="I124" s="281"/>
    </row>
    <row r="125" spans="1:9" ht="15.75">
      <c r="A125" s="42"/>
      <c r="B125" s="42"/>
      <c r="C125" s="281"/>
      <c r="D125" s="281"/>
      <c r="E125" s="281"/>
      <c r="F125" s="281"/>
      <c r="G125" s="281"/>
      <c r="H125" s="281"/>
      <c r="I125" s="281"/>
    </row>
    <row r="126" spans="1:9" ht="15.75">
      <c r="A126" s="42"/>
      <c r="B126" s="42"/>
      <c r="C126" s="281"/>
      <c r="D126" s="281"/>
      <c r="E126" s="281"/>
      <c r="F126" s="281"/>
      <c r="G126" s="281"/>
      <c r="H126" s="281"/>
      <c r="I126" s="281"/>
    </row>
    <row r="127" spans="1:9" ht="15.75">
      <c r="A127" s="42"/>
      <c r="B127" s="42"/>
      <c r="C127" s="281"/>
      <c r="D127" s="281"/>
      <c r="E127" s="281"/>
      <c r="F127" s="281"/>
      <c r="G127" s="281"/>
      <c r="H127" s="281"/>
      <c r="I127" s="281"/>
    </row>
    <row r="128" spans="1:9" ht="15.75">
      <c r="A128" s="42"/>
      <c r="B128" s="42"/>
      <c r="C128" s="281"/>
      <c r="D128" s="281"/>
      <c r="E128" s="281"/>
      <c r="F128" s="281"/>
      <c r="G128" s="281"/>
      <c r="H128" s="281"/>
      <c r="I128" s="281"/>
    </row>
    <row r="129" spans="1:9" ht="15.75">
      <c r="A129" s="42"/>
      <c r="B129" s="42"/>
      <c r="C129" s="281"/>
      <c r="D129" s="281"/>
      <c r="E129" s="281"/>
      <c r="F129" s="281"/>
      <c r="G129" s="281"/>
      <c r="H129" s="281"/>
      <c r="I129" s="281"/>
    </row>
    <row r="130" spans="1:9" ht="15.75">
      <c r="A130" s="42"/>
      <c r="B130" s="42"/>
      <c r="C130" s="281"/>
      <c r="D130" s="281"/>
      <c r="E130" s="281"/>
      <c r="F130" s="281"/>
      <c r="G130" s="281"/>
      <c r="H130" s="281"/>
      <c r="I130" s="281"/>
    </row>
    <row r="131" spans="1:9" ht="15.75">
      <c r="A131" s="42"/>
      <c r="B131" s="42"/>
      <c r="C131" s="281"/>
      <c r="D131" s="281"/>
      <c r="E131" s="281"/>
      <c r="F131" s="281"/>
      <c r="G131" s="281"/>
      <c r="H131" s="281"/>
      <c r="I131" s="281"/>
    </row>
    <row r="132" spans="1:9" ht="15.75">
      <c r="A132" s="42"/>
      <c r="B132" s="42"/>
      <c r="C132" s="281"/>
      <c r="D132" s="281"/>
      <c r="E132" s="281"/>
      <c r="F132" s="281"/>
      <c r="G132" s="281"/>
      <c r="H132" s="281"/>
      <c r="I132" s="281"/>
    </row>
    <row r="133" spans="1:9" ht="15.75">
      <c r="A133" s="42"/>
      <c r="B133" s="42"/>
      <c r="C133" s="281"/>
      <c r="D133" s="281"/>
      <c r="E133" s="281"/>
      <c r="F133" s="281"/>
      <c r="G133" s="281"/>
      <c r="H133" s="281"/>
      <c r="I133" s="281"/>
    </row>
    <row r="134" spans="1:9" ht="15.75">
      <c r="A134" s="42"/>
      <c r="B134" s="42"/>
      <c r="C134" s="281"/>
      <c r="D134" s="281"/>
      <c r="E134" s="281"/>
      <c r="F134" s="281"/>
      <c r="G134" s="281"/>
      <c r="H134" s="281"/>
      <c r="I134" s="281"/>
    </row>
    <row r="135" spans="1:9" ht="15.75">
      <c r="A135" s="42"/>
      <c r="B135" s="42"/>
      <c r="C135" s="281"/>
      <c r="D135" s="281"/>
      <c r="E135" s="281"/>
      <c r="F135" s="281"/>
      <c r="G135" s="281"/>
      <c r="H135" s="281"/>
      <c r="I135" s="281"/>
    </row>
    <row r="136" spans="1:9" ht="15.75">
      <c r="A136" s="42"/>
      <c r="B136" s="42"/>
      <c r="C136" s="281"/>
      <c r="D136" s="281"/>
      <c r="E136" s="281"/>
      <c r="F136" s="281"/>
      <c r="G136" s="281"/>
      <c r="H136" s="281"/>
      <c r="I136" s="281"/>
    </row>
    <row r="137" spans="1:9" ht="15.75">
      <c r="A137" s="42"/>
      <c r="B137" s="42"/>
      <c r="C137" s="281"/>
      <c r="D137" s="281"/>
      <c r="E137" s="281"/>
      <c r="F137" s="281"/>
      <c r="G137" s="281"/>
      <c r="H137" s="281"/>
      <c r="I137" s="281"/>
    </row>
    <row r="138" spans="1:9" ht="15.75">
      <c r="A138" s="42"/>
      <c r="B138" s="42"/>
      <c r="C138" s="281"/>
      <c r="D138" s="281"/>
      <c r="E138" s="281"/>
      <c r="F138" s="281"/>
      <c r="G138" s="281"/>
      <c r="H138" s="281"/>
      <c r="I138" s="281"/>
    </row>
    <row r="139" spans="1:9" ht="15.75">
      <c r="A139" s="42"/>
      <c r="B139" s="42"/>
      <c r="C139" s="281"/>
      <c r="D139" s="281"/>
      <c r="E139" s="281"/>
      <c r="F139" s="281"/>
      <c r="G139" s="281"/>
      <c r="H139" s="281"/>
      <c r="I139" s="281"/>
    </row>
    <row r="140" spans="1:9" ht="15.75">
      <c r="A140" s="42"/>
      <c r="B140" s="42"/>
      <c r="C140" s="281"/>
      <c r="D140" s="281"/>
      <c r="E140" s="281"/>
      <c r="F140" s="281"/>
      <c r="G140" s="281"/>
      <c r="H140" s="281"/>
      <c r="I140" s="281"/>
    </row>
    <row r="141" spans="1:9" ht="15.75">
      <c r="A141" s="42"/>
      <c r="B141" s="42"/>
      <c r="C141" s="281"/>
      <c r="D141" s="281"/>
      <c r="E141" s="281"/>
      <c r="F141" s="281"/>
      <c r="G141" s="281"/>
      <c r="H141" s="281"/>
      <c r="I141" s="281"/>
    </row>
    <row r="142" spans="1:9" ht="15.75">
      <c r="A142" s="42"/>
      <c r="B142" s="42"/>
      <c r="C142" s="281"/>
      <c r="D142" s="281"/>
      <c r="E142" s="281"/>
      <c r="F142" s="281"/>
      <c r="G142" s="281"/>
      <c r="H142" s="281"/>
      <c r="I142" s="281"/>
    </row>
    <row r="143" spans="1:9" ht="15.75">
      <c r="A143" s="42"/>
      <c r="B143" s="42"/>
      <c r="C143" s="281"/>
      <c r="D143" s="281"/>
      <c r="E143" s="281"/>
      <c r="F143" s="281"/>
      <c r="G143" s="281"/>
      <c r="H143" s="281"/>
      <c r="I143" s="281"/>
    </row>
    <row r="144" spans="1:9" ht="15.75">
      <c r="A144" s="42"/>
      <c r="B144" s="42"/>
      <c r="C144" s="281"/>
      <c r="D144" s="281"/>
      <c r="E144" s="281"/>
      <c r="F144" s="281"/>
      <c r="G144" s="281"/>
      <c r="H144" s="281"/>
      <c r="I144" s="281"/>
    </row>
    <row r="145" spans="1:9" ht="15.75">
      <c r="A145" s="42"/>
      <c r="B145" s="42"/>
      <c r="C145" s="281"/>
      <c r="D145" s="281"/>
      <c r="E145" s="281"/>
      <c r="F145" s="281"/>
      <c r="G145" s="281"/>
      <c r="H145" s="281"/>
      <c r="I145" s="281"/>
    </row>
    <row r="146" spans="1:9" ht="15.75">
      <c r="A146" s="42"/>
      <c r="B146" s="42"/>
      <c r="C146" s="281"/>
      <c r="D146" s="281"/>
      <c r="E146" s="281"/>
      <c r="F146" s="281"/>
      <c r="G146" s="281"/>
      <c r="H146" s="281"/>
      <c r="I146" s="281"/>
    </row>
    <row r="147" spans="1:9" ht="15.75">
      <c r="A147" s="42"/>
      <c r="B147" s="42"/>
      <c r="C147" s="281"/>
      <c r="D147" s="281"/>
      <c r="E147" s="281"/>
      <c r="F147" s="281"/>
      <c r="G147" s="281"/>
      <c r="H147" s="281"/>
      <c r="I147" s="281"/>
    </row>
    <row r="148" spans="1:9" ht="15.75">
      <c r="A148" s="42"/>
      <c r="B148" s="42"/>
      <c r="C148" s="281"/>
      <c r="D148" s="281"/>
      <c r="E148" s="281"/>
      <c r="F148" s="281"/>
      <c r="G148" s="281"/>
      <c r="H148" s="281"/>
      <c r="I148" s="281"/>
    </row>
    <row r="149" spans="1:9" ht="15.75">
      <c r="A149" s="42"/>
      <c r="B149" s="42"/>
      <c r="C149" s="281"/>
      <c r="D149" s="281"/>
      <c r="E149" s="281"/>
      <c r="F149" s="281"/>
      <c r="G149" s="281"/>
      <c r="H149" s="281"/>
      <c r="I149" s="281"/>
    </row>
    <row r="150" spans="1:9" ht="15.75">
      <c r="A150" s="42"/>
      <c r="B150" s="42"/>
      <c r="C150" s="281"/>
      <c r="D150" s="281"/>
      <c r="E150" s="281"/>
      <c r="F150" s="281"/>
      <c r="G150" s="281"/>
      <c r="H150" s="281"/>
      <c r="I150" s="281"/>
    </row>
    <row r="151" spans="1:9" ht="15.75">
      <c r="A151" s="42"/>
      <c r="B151" s="42"/>
      <c r="C151" s="281"/>
      <c r="D151" s="281"/>
      <c r="E151" s="281"/>
      <c r="F151" s="281"/>
      <c r="G151" s="281"/>
      <c r="H151" s="281"/>
      <c r="I151" s="281"/>
    </row>
    <row r="152" spans="1:9" ht="15.75">
      <c r="A152" s="42"/>
      <c r="B152" s="42"/>
      <c r="C152" s="281"/>
      <c r="D152" s="281"/>
      <c r="E152" s="281"/>
      <c r="F152" s="281"/>
      <c r="G152" s="281"/>
      <c r="H152" s="281"/>
      <c r="I152" s="281"/>
    </row>
    <row r="153" spans="1:9" ht="15.75">
      <c r="A153" s="42"/>
      <c r="B153" s="42"/>
      <c r="C153" s="281"/>
      <c r="D153" s="281"/>
      <c r="E153" s="281"/>
      <c r="F153" s="281"/>
      <c r="G153" s="281"/>
      <c r="H153" s="281"/>
      <c r="I153" s="281"/>
    </row>
    <row r="154" spans="1:9" ht="15.75">
      <c r="A154" s="42"/>
      <c r="B154" s="42"/>
      <c r="C154" s="281"/>
      <c r="D154" s="281"/>
      <c r="E154" s="281"/>
      <c r="F154" s="281"/>
      <c r="G154" s="281"/>
      <c r="H154" s="281"/>
      <c r="I154" s="281"/>
    </row>
    <row r="155" spans="1:9" ht="15.75">
      <c r="A155" s="42"/>
      <c r="B155" s="42"/>
      <c r="C155" s="281"/>
      <c r="D155" s="281"/>
      <c r="E155" s="281"/>
      <c r="F155" s="281"/>
      <c r="G155" s="281"/>
      <c r="H155" s="281"/>
      <c r="I155" s="281"/>
    </row>
    <row r="156" spans="1:9" ht="15.75">
      <c r="A156" s="42"/>
      <c r="B156" s="42"/>
      <c r="C156" s="281"/>
      <c r="D156" s="281"/>
      <c r="E156" s="281"/>
      <c r="F156" s="281"/>
      <c r="G156" s="281"/>
      <c r="H156" s="281"/>
      <c r="I156" s="281"/>
    </row>
    <row r="157" spans="1:9" ht="15.75">
      <c r="A157" s="42"/>
      <c r="B157" s="42"/>
      <c r="C157" s="281"/>
      <c r="D157" s="281"/>
      <c r="E157" s="281"/>
      <c r="F157" s="281"/>
      <c r="G157" s="281"/>
      <c r="H157" s="281"/>
      <c r="I157" s="281"/>
    </row>
    <row r="158" spans="1:9" ht="15.75">
      <c r="A158" s="42"/>
      <c r="B158" s="42"/>
      <c r="C158" s="281"/>
      <c r="D158" s="281"/>
      <c r="E158" s="281"/>
      <c r="F158" s="281"/>
      <c r="G158" s="281"/>
      <c r="H158" s="281"/>
      <c r="I158" s="281"/>
    </row>
    <row r="159" spans="1:9" ht="15.75">
      <c r="A159" s="42"/>
      <c r="B159" s="42"/>
      <c r="C159" s="281"/>
      <c r="D159" s="281"/>
      <c r="E159" s="281"/>
      <c r="F159" s="281"/>
      <c r="G159" s="281"/>
      <c r="H159" s="281"/>
      <c r="I159" s="281"/>
    </row>
    <row r="160" spans="1:9" ht="15.75">
      <c r="A160" s="42"/>
      <c r="B160" s="42"/>
      <c r="C160" s="281"/>
      <c r="D160" s="281"/>
      <c r="E160" s="281"/>
      <c r="F160" s="281"/>
      <c r="G160" s="281"/>
      <c r="H160" s="281"/>
      <c r="I160" s="281"/>
    </row>
    <row r="161" spans="1:9" ht="15.75">
      <c r="A161" s="42"/>
      <c r="B161" s="42"/>
      <c r="C161" s="281"/>
      <c r="D161" s="281"/>
      <c r="E161" s="281"/>
      <c r="F161" s="281"/>
      <c r="G161" s="281"/>
      <c r="H161" s="281"/>
      <c r="I161" s="281"/>
    </row>
    <row r="162" spans="1:9" ht="15.75">
      <c r="A162" s="42"/>
      <c r="B162" s="42"/>
      <c r="C162" s="281"/>
      <c r="D162" s="281"/>
      <c r="E162" s="281"/>
      <c r="F162" s="281"/>
      <c r="G162" s="281"/>
      <c r="H162" s="281"/>
      <c r="I162" s="281"/>
    </row>
    <row r="163" spans="1:9" ht="15.75">
      <c r="A163" s="42"/>
      <c r="B163" s="42"/>
      <c r="C163" s="281"/>
      <c r="D163" s="281"/>
      <c r="E163" s="281"/>
      <c r="F163" s="281"/>
      <c r="G163" s="281"/>
      <c r="H163" s="281"/>
      <c r="I163" s="281"/>
    </row>
    <row r="164" spans="1:9" ht="15.75">
      <c r="A164" s="42"/>
      <c r="B164" s="42"/>
      <c r="C164" s="281"/>
      <c r="D164" s="281"/>
      <c r="E164" s="281"/>
      <c r="F164" s="281"/>
      <c r="G164" s="281"/>
      <c r="H164" s="281"/>
      <c r="I164" s="281"/>
    </row>
    <row r="165" spans="1:9" ht="15.75">
      <c r="A165" s="42"/>
      <c r="B165" s="42"/>
      <c r="C165" s="281"/>
      <c r="D165" s="281"/>
      <c r="E165" s="281"/>
      <c r="F165" s="281"/>
      <c r="G165" s="281"/>
      <c r="H165" s="281"/>
      <c r="I165" s="281"/>
    </row>
    <row r="166" spans="1:9" ht="15.75">
      <c r="A166" s="42"/>
      <c r="B166" s="42"/>
      <c r="C166" s="281"/>
      <c r="D166" s="281"/>
      <c r="E166" s="281"/>
      <c r="F166" s="281"/>
      <c r="G166" s="281"/>
      <c r="H166" s="281"/>
      <c r="I166" s="281"/>
    </row>
    <row r="167" spans="1:9" ht="15.75">
      <c r="A167" s="42"/>
      <c r="B167" s="42"/>
      <c r="C167" s="281"/>
      <c r="D167" s="281"/>
      <c r="E167" s="281"/>
      <c r="F167" s="281"/>
      <c r="G167" s="281"/>
      <c r="H167" s="281"/>
      <c r="I167" s="281"/>
    </row>
    <row r="168" spans="1:9" ht="15.75">
      <c r="A168" s="42"/>
      <c r="B168" s="42"/>
      <c r="C168" s="281"/>
      <c r="D168" s="281"/>
      <c r="E168" s="281"/>
      <c r="F168" s="281"/>
      <c r="G168" s="281"/>
      <c r="H168" s="281"/>
      <c r="I168" s="281"/>
    </row>
    <row r="169" spans="1:9" ht="15.75">
      <c r="A169" s="42"/>
      <c r="B169" s="42"/>
      <c r="C169" s="281"/>
      <c r="D169" s="281"/>
      <c r="E169" s="281"/>
      <c r="F169" s="281"/>
      <c r="G169" s="281"/>
      <c r="H169" s="281"/>
      <c r="I169" s="281"/>
    </row>
  </sheetData>
  <sheetProtection selectLockedCells="1" selectUnlockedCells="1"/>
  <mergeCells count="9">
    <mergeCell ref="H3:H4"/>
    <mergeCell ref="I3:I4"/>
    <mergeCell ref="G3:G4"/>
    <mergeCell ref="A2:B4"/>
    <mergeCell ref="C3:C4"/>
    <mergeCell ref="D3:D4"/>
    <mergeCell ref="E3:E4"/>
    <mergeCell ref="F3:F4"/>
    <mergeCell ref="C2:I2"/>
  </mergeCells>
  <printOptions horizontalCentered="1"/>
  <pageMargins left="0.31496062992125984" right="0" top="0.35433070866141736" bottom="0" header="0.5118110236220472" footer="0.5118110236220472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="110" zoomScaleNormal="110" zoomScalePageLayoutView="0" workbookViewId="0" topLeftCell="A1">
      <selection activeCell="I16" sqref="I16"/>
    </sheetView>
  </sheetViews>
  <sheetFormatPr defaultColWidth="11.57421875" defaultRowHeight="12.75"/>
  <cols>
    <col min="1" max="1" width="7.57421875" style="22" customWidth="1"/>
    <col min="2" max="2" width="6.57421875" style="45" customWidth="1"/>
    <col min="3" max="3" width="54.28125" style="22" customWidth="1"/>
    <col min="4" max="10" width="13.421875" style="22" customWidth="1"/>
    <col min="11" max="11" width="0" style="22" hidden="1" customWidth="1"/>
    <col min="12" max="16384" width="11.57421875" style="22" customWidth="1"/>
  </cols>
  <sheetData>
    <row r="1" spans="2:10" ht="15.75">
      <c r="B1" s="46"/>
      <c r="C1" s="47"/>
      <c r="D1" s="276"/>
      <c r="E1" s="276"/>
      <c r="F1" s="276"/>
      <c r="G1" s="276"/>
      <c r="H1" s="276"/>
      <c r="I1" s="276"/>
      <c r="J1" s="276"/>
    </row>
    <row r="2" spans="2:10" ht="15.75" thickBot="1">
      <c r="B2" s="48"/>
      <c r="C2" s="49"/>
      <c r="D2" s="271"/>
      <c r="E2" s="271"/>
      <c r="F2" s="271"/>
      <c r="G2" s="271"/>
      <c r="H2" s="271"/>
      <c r="I2" s="271"/>
      <c r="J2" s="271"/>
    </row>
    <row r="3" spans="2:10" ht="15.75" thickBot="1">
      <c r="B3" s="441" t="s">
        <v>54</v>
      </c>
      <c r="C3" s="441"/>
      <c r="D3" s="263"/>
      <c r="E3" s="263"/>
      <c r="F3" s="263"/>
      <c r="G3" s="263"/>
      <c r="H3" s="263"/>
      <c r="I3" s="263"/>
      <c r="J3" s="263"/>
    </row>
    <row r="4" spans="2:10" ht="15.75" customHeight="1" thickBot="1">
      <c r="B4" s="441"/>
      <c r="C4" s="441"/>
      <c r="D4" s="439">
        <v>2015</v>
      </c>
      <c r="E4" s="439" t="s">
        <v>823</v>
      </c>
      <c r="F4" s="439" t="s">
        <v>841</v>
      </c>
      <c r="G4" s="439" t="s">
        <v>877</v>
      </c>
      <c r="H4" s="439" t="s">
        <v>886</v>
      </c>
      <c r="I4" s="439" t="s">
        <v>914</v>
      </c>
      <c r="J4" s="439" t="s">
        <v>942</v>
      </c>
    </row>
    <row r="5" spans="2:10" ht="26.25" customHeight="1" thickBot="1">
      <c r="B5" s="441"/>
      <c r="C5" s="441"/>
      <c r="D5" s="440"/>
      <c r="E5" s="440"/>
      <c r="F5" s="440"/>
      <c r="G5" s="440"/>
      <c r="H5" s="440"/>
      <c r="I5" s="440"/>
      <c r="J5" s="440"/>
    </row>
    <row r="6" spans="2:10" ht="27" customHeight="1">
      <c r="B6" s="50"/>
      <c r="C6" s="51" t="s">
        <v>55</v>
      </c>
      <c r="D6" s="246">
        <f aca="true" t="shared" si="0" ref="D6:J6">SUM(D7:D11)</f>
        <v>1093310</v>
      </c>
      <c r="E6" s="246">
        <f t="shared" si="0"/>
        <v>9000</v>
      </c>
      <c r="F6" s="246">
        <f t="shared" si="0"/>
        <v>1102310</v>
      </c>
      <c r="G6" s="246">
        <f t="shared" si="0"/>
        <v>43530</v>
      </c>
      <c r="H6" s="246">
        <f t="shared" si="0"/>
        <v>1145840</v>
      </c>
      <c r="I6" s="246">
        <f t="shared" si="0"/>
        <v>631885.59</v>
      </c>
      <c r="J6" s="246">
        <f t="shared" si="0"/>
        <v>1777725.5899999999</v>
      </c>
    </row>
    <row r="7" spans="2:10" ht="15">
      <c r="B7" s="52">
        <v>1</v>
      </c>
      <c r="C7" s="53" t="s">
        <v>56</v>
      </c>
      <c r="D7" s="277"/>
      <c r="E7" s="277"/>
      <c r="F7" s="277">
        <f aca="true" t="shared" si="1" ref="F7:F17">D7+E7</f>
        <v>0</v>
      </c>
      <c r="G7" s="277">
        <v>43530</v>
      </c>
      <c r="H7" s="277">
        <f>F7+G7</f>
        <v>43530</v>
      </c>
      <c r="I7" s="277">
        <v>-43530</v>
      </c>
      <c r="J7" s="277">
        <f>H7+I7</f>
        <v>0</v>
      </c>
    </row>
    <row r="8" spans="2:10" ht="15">
      <c r="B8" s="52">
        <v>2</v>
      </c>
      <c r="C8" s="53" t="s">
        <v>782</v>
      </c>
      <c r="D8" s="277">
        <v>1093310</v>
      </c>
      <c r="E8" s="277"/>
      <c r="F8" s="277">
        <f t="shared" si="1"/>
        <v>1093310</v>
      </c>
      <c r="G8" s="277"/>
      <c r="H8" s="277">
        <f>F8+G8</f>
        <v>1093310</v>
      </c>
      <c r="I8" s="277"/>
      <c r="J8" s="277">
        <f>H8+I8</f>
        <v>1093310</v>
      </c>
    </row>
    <row r="9" spans="2:11" ht="15">
      <c r="B9" s="52">
        <v>3</v>
      </c>
      <c r="C9" s="53" t="s">
        <v>839</v>
      </c>
      <c r="D9" s="277"/>
      <c r="E9" s="277">
        <v>9000</v>
      </c>
      <c r="F9" s="277">
        <f t="shared" si="1"/>
        <v>9000</v>
      </c>
      <c r="G9" s="277"/>
      <c r="H9" s="277">
        <f>F9+G9</f>
        <v>9000</v>
      </c>
      <c r="I9" s="277"/>
      <c r="J9" s="277">
        <f>H9+I9</f>
        <v>9000</v>
      </c>
      <c r="K9" s="393"/>
    </row>
    <row r="10" spans="2:11" ht="15">
      <c r="B10" s="52">
        <v>4</v>
      </c>
      <c r="C10" s="53" t="s">
        <v>935</v>
      </c>
      <c r="D10" s="277"/>
      <c r="E10" s="277"/>
      <c r="F10" s="277"/>
      <c r="G10" s="277"/>
      <c r="H10" s="277"/>
      <c r="I10" s="277">
        <v>675415.59</v>
      </c>
      <c r="J10" s="277">
        <f>H10+I10</f>
        <v>675415.59</v>
      </c>
      <c r="K10" s="393"/>
    </row>
    <row r="11" spans="2:11" ht="15">
      <c r="B11" s="52">
        <v>5</v>
      </c>
      <c r="C11" s="17" t="s">
        <v>57</v>
      </c>
      <c r="D11" s="277"/>
      <c r="E11" s="277"/>
      <c r="F11" s="277">
        <f t="shared" si="1"/>
        <v>0</v>
      </c>
      <c r="G11" s="277"/>
      <c r="H11" s="277">
        <f>F11+G11</f>
        <v>0</v>
      </c>
      <c r="I11" s="277"/>
      <c r="J11" s="277">
        <f>H11+I11</f>
        <v>0</v>
      </c>
      <c r="K11" s="393"/>
    </row>
    <row r="12" spans="2:11" ht="27.75" customHeight="1">
      <c r="B12" s="14"/>
      <c r="C12" s="15" t="s">
        <v>58</v>
      </c>
      <c r="D12" s="247">
        <f aca="true" t="shared" si="2" ref="D12:J12">SUM(D13:D17)</f>
        <v>314600</v>
      </c>
      <c r="E12" s="247">
        <f t="shared" si="2"/>
        <v>9000</v>
      </c>
      <c r="F12" s="247">
        <f t="shared" si="2"/>
        <v>323600</v>
      </c>
      <c r="G12" s="247">
        <f t="shared" si="2"/>
        <v>0</v>
      </c>
      <c r="H12" s="247">
        <f t="shared" si="2"/>
        <v>323600</v>
      </c>
      <c r="I12" s="247">
        <f t="shared" si="2"/>
        <v>-23000</v>
      </c>
      <c r="J12" s="247">
        <f t="shared" si="2"/>
        <v>300600</v>
      </c>
      <c r="K12" s="393"/>
    </row>
    <row r="13" spans="2:10" ht="15">
      <c r="B13" s="52">
        <v>1</v>
      </c>
      <c r="C13" s="53" t="s">
        <v>59</v>
      </c>
      <c r="D13" s="277">
        <v>3600</v>
      </c>
      <c r="E13" s="277"/>
      <c r="F13" s="277">
        <f t="shared" si="1"/>
        <v>3600</v>
      </c>
      <c r="G13" s="277"/>
      <c r="H13" s="277">
        <f>F13+G13</f>
        <v>3600</v>
      </c>
      <c r="I13" s="277"/>
      <c r="J13" s="277">
        <f>H13+I13</f>
        <v>3600</v>
      </c>
    </row>
    <row r="14" spans="2:10" ht="15">
      <c r="B14" s="52">
        <f>1+B13</f>
        <v>2</v>
      </c>
      <c r="C14" s="53" t="s">
        <v>60</v>
      </c>
      <c r="D14" s="277">
        <v>266000</v>
      </c>
      <c r="E14" s="277"/>
      <c r="F14" s="277">
        <f t="shared" si="1"/>
        <v>266000</v>
      </c>
      <c r="G14" s="277"/>
      <c r="H14" s="277">
        <f>F14+G14</f>
        <v>266000</v>
      </c>
      <c r="I14" s="277"/>
      <c r="J14" s="277">
        <f>H14+I14</f>
        <v>266000</v>
      </c>
    </row>
    <row r="15" spans="2:10" ht="15">
      <c r="B15" s="52">
        <f>1+B14</f>
        <v>3</v>
      </c>
      <c r="C15" s="53" t="s">
        <v>789</v>
      </c>
      <c r="D15" s="277">
        <v>22000</v>
      </c>
      <c r="E15" s="277"/>
      <c r="F15" s="277">
        <f t="shared" si="1"/>
        <v>22000</v>
      </c>
      <c r="G15" s="277"/>
      <c r="H15" s="277">
        <f>F15+G15</f>
        <v>22000</v>
      </c>
      <c r="I15" s="277"/>
      <c r="J15" s="277">
        <f>H15+I15</f>
        <v>22000</v>
      </c>
    </row>
    <row r="16" spans="2:10" ht="15">
      <c r="B16" s="52">
        <f>1+B15</f>
        <v>4</v>
      </c>
      <c r="C16" s="53" t="s">
        <v>790</v>
      </c>
      <c r="D16" s="278">
        <v>23000</v>
      </c>
      <c r="E16" s="278"/>
      <c r="F16" s="278">
        <f t="shared" si="1"/>
        <v>23000</v>
      </c>
      <c r="G16" s="278"/>
      <c r="H16" s="277">
        <f>F16+G16</f>
        <v>23000</v>
      </c>
      <c r="I16" s="278">
        <v>-23000</v>
      </c>
      <c r="J16" s="277">
        <f>H16+I16</f>
        <v>0</v>
      </c>
    </row>
    <row r="17" spans="2:11" ht="15.75" thickBot="1">
      <c r="B17" s="52">
        <f>1+B16</f>
        <v>5</v>
      </c>
      <c r="C17" s="19" t="s">
        <v>840</v>
      </c>
      <c r="D17" s="278"/>
      <c r="E17" s="278">
        <v>9000</v>
      </c>
      <c r="F17" s="278">
        <f t="shared" si="1"/>
        <v>9000</v>
      </c>
      <c r="G17" s="278"/>
      <c r="H17" s="277">
        <f>F17+G17</f>
        <v>9000</v>
      </c>
      <c r="I17" s="278"/>
      <c r="J17" s="277">
        <f>H17+I17</f>
        <v>9000</v>
      </c>
      <c r="K17" s="393"/>
    </row>
    <row r="18" spans="2:11" ht="26.25" customHeight="1" thickBot="1" thickTop="1">
      <c r="B18" s="54"/>
      <c r="C18" s="55" t="s">
        <v>61</v>
      </c>
      <c r="D18" s="248">
        <f aca="true" t="shared" si="3" ref="D18:J18">SUM(D6-D12)</f>
        <v>778710</v>
      </c>
      <c r="E18" s="248">
        <f t="shared" si="3"/>
        <v>0</v>
      </c>
      <c r="F18" s="248">
        <f t="shared" si="3"/>
        <v>778710</v>
      </c>
      <c r="G18" s="248">
        <f t="shared" si="3"/>
        <v>43530</v>
      </c>
      <c r="H18" s="248">
        <f t="shared" si="3"/>
        <v>822240</v>
      </c>
      <c r="I18" s="248">
        <f t="shared" si="3"/>
        <v>654885.59</v>
      </c>
      <c r="J18" s="248">
        <f t="shared" si="3"/>
        <v>1477125.5899999999</v>
      </c>
      <c r="K18" s="393"/>
    </row>
    <row r="19" spans="2:11" ht="15">
      <c r="B19" s="46"/>
      <c r="C19" s="56"/>
      <c r="D19" s="279"/>
      <c r="E19" s="279"/>
      <c r="F19" s="279"/>
      <c r="G19" s="279"/>
      <c r="H19" s="279"/>
      <c r="I19" s="279"/>
      <c r="J19" s="279"/>
      <c r="K19" s="393"/>
    </row>
    <row r="20" spans="2:11" ht="15.75">
      <c r="B20" s="57"/>
      <c r="C20" s="46"/>
      <c r="D20" s="279"/>
      <c r="E20" s="279"/>
      <c r="F20" s="279"/>
      <c r="G20" s="279"/>
      <c r="H20" s="279"/>
      <c r="I20" s="279"/>
      <c r="J20" s="279"/>
      <c r="K20" s="393"/>
    </row>
    <row r="21" spans="2:10" ht="15.75">
      <c r="B21" s="57"/>
      <c r="C21" s="46"/>
      <c r="D21" s="279"/>
      <c r="E21" s="279"/>
      <c r="F21" s="279"/>
      <c r="G21" s="279"/>
      <c r="H21" s="279"/>
      <c r="I21" s="279"/>
      <c r="J21" s="279"/>
    </row>
    <row r="22" spans="2:10" ht="15.75">
      <c r="B22" s="57"/>
      <c r="C22" s="46"/>
      <c r="D22" s="279"/>
      <c r="E22" s="279"/>
      <c r="F22" s="279"/>
      <c r="G22" s="279"/>
      <c r="H22" s="279"/>
      <c r="I22" s="279"/>
      <c r="J22" s="279"/>
    </row>
    <row r="23" spans="2:10" ht="15.75">
      <c r="B23" s="57"/>
      <c r="C23" s="46"/>
      <c r="D23" s="279"/>
      <c r="E23" s="279"/>
      <c r="F23" s="279"/>
      <c r="G23" s="279"/>
      <c r="H23" s="279"/>
      <c r="I23" s="279"/>
      <c r="J23" s="279"/>
    </row>
  </sheetData>
  <sheetProtection selectLockedCells="1" selectUnlockedCells="1"/>
  <mergeCells count="8">
    <mergeCell ref="I4:I5"/>
    <mergeCell ref="J4:J5"/>
    <mergeCell ref="B3:C5"/>
    <mergeCell ref="D4:D5"/>
    <mergeCell ref="E4:E5"/>
    <mergeCell ref="F4:F5"/>
    <mergeCell ref="G4:G5"/>
    <mergeCell ref="H4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zoomScalePageLayoutView="0" workbookViewId="0" topLeftCell="A14">
      <selection activeCell="A8" sqref="A8:A40"/>
    </sheetView>
  </sheetViews>
  <sheetFormatPr defaultColWidth="11.57421875" defaultRowHeight="12.75"/>
  <cols>
    <col min="1" max="1" width="4.28125" style="0" customWidth="1"/>
    <col min="2" max="2" width="6.421875" style="0" bestFit="1" customWidth="1"/>
    <col min="3" max="3" width="8.57421875" style="0" customWidth="1"/>
    <col min="4" max="4" width="7.7109375" style="58" customWidth="1"/>
    <col min="5" max="5" width="39.8515625" style="0" customWidth="1"/>
    <col min="6" max="12" width="15.140625" style="294" bestFit="1" customWidth="1"/>
    <col min="13" max="13" width="0" style="0" hidden="1" customWidth="1"/>
  </cols>
  <sheetData>
    <row r="1" spans="1:12" ht="22.5" customHeight="1">
      <c r="A1" s="456" t="s">
        <v>62</v>
      </c>
      <c r="B1" s="456"/>
      <c r="C1" s="456"/>
      <c r="D1" s="456"/>
      <c r="E1" s="456"/>
      <c r="F1" s="456"/>
      <c r="G1"/>
      <c r="H1"/>
      <c r="I1"/>
      <c r="J1"/>
      <c r="K1"/>
      <c r="L1"/>
    </row>
    <row r="2" spans="1:12" ht="13.5" thickBot="1">
      <c r="A2" s="59"/>
      <c r="B2" s="59"/>
      <c r="C2" s="59"/>
      <c r="D2" s="60"/>
      <c r="E2" s="59"/>
      <c r="F2" s="293"/>
      <c r="G2" s="293"/>
      <c r="H2" s="293"/>
      <c r="I2" s="293"/>
      <c r="J2" s="293"/>
      <c r="K2" s="293"/>
      <c r="L2" s="293"/>
    </row>
    <row r="3" spans="1:12" ht="12.75" customHeight="1" thickBot="1">
      <c r="A3" s="457" t="s">
        <v>63</v>
      </c>
      <c r="B3" s="458" t="s">
        <v>64</v>
      </c>
      <c r="C3" s="458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50"/>
    </row>
    <row r="4" spans="1:12" ht="13.5" thickBot="1">
      <c r="A4" s="457"/>
      <c r="B4" s="457"/>
      <c r="C4" s="458"/>
      <c r="D4" s="459"/>
      <c r="E4" s="459"/>
      <c r="F4" s="445" t="s">
        <v>788</v>
      </c>
      <c r="G4" s="446"/>
      <c r="H4" s="446"/>
      <c r="I4" s="446"/>
      <c r="J4" s="446"/>
      <c r="K4" s="446"/>
      <c r="L4" s="447"/>
    </row>
    <row r="5" spans="1:12" ht="12.75" customHeight="1" thickBot="1">
      <c r="A5" s="457"/>
      <c r="B5" s="457"/>
      <c r="C5" s="458"/>
      <c r="D5" s="459"/>
      <c r="E5" s="459"/>
      <c r="F5" s="442">
        <v>2015</v>
      </c>
      <c r="G5" s="442" t="s">
        <v>837</v>
      </c>
      <c r="H5" s="442" t="s">
        <v>832</v>
      </c>
      <c r="I5" s="442" t="s">
        <v>883</v>
      </c>
      <c r="J5" s="442" t="s">
        <v>879</v>
      </c>
      <c r="K5" s="442" t="s">
        <v>929</v>
      </c>
      <c r="L5" s="442" t="s">
        <v>922</v>
      </c>
    </row>
    <row r="6" spans="1:12" ht="34.5" customHeight="1" thickBot="1">
      <c r="A6" s="457"/>
      <c r="B6" s="457"/>
      <c r="C6" s="458"/>
      <c r="D6" s="459"/>
      <c r="E6" s="459"/>
      <c r="F6" s="442"/>
      <c r="G6" s="442"/>
      <c r="H6" s="442"/>
      <c r="I6" s="442"/>
      <c r="J6" s="442"/>
      <c r="K6" s="442"/>
      <c r="L6" s="442"/>
    </row>
    <row r="7" spans="1:12" ht="26.25" customHeight="1" thickBot="1">
      <c r="A7" s="61"/>
      <c r="B7" s="453" t="s">
        <v>66</v>
      </c>
      <c r="C7" s="453"/>
      <c r="D7" s="453"/>
      <c r="E7" s="453"/>
      <c r="F7" s="235">
        <f aca="true" t="shared" si="0" ref="F7:L7">F8+F18+F31</f>
        <v>105100</v>
      </c>
      <c r="G7" s="235">
        <f t="shared" si="0"/>
        <v>-4000</v>
      </c>
      <c r="H7" s="235">
        <f t="shared" si="0"/>
        <v>101100</v>
      </c>
      <c r="I7" s="235">
        <f t="shared" si="0"/>
        <v>-11334</v>
      </c>
      <c r="J7" s="235">
        <f t="shared" si="0"/>
        <v>89766</v>
      </c>
      <c r="K7" s="235">
        <f t="shared" si="0"/>
        <v>-830</v>
      </c>
      <c r="L7" s="235">
        <f t="shared" si="0"/>
        <v>88936</v>
      </c>
    </row>
    <row r="8" spans="1:12" ht="13.5" thickBot="1">
      <c r="A8" s="63" t="s">
        <v>67</v>
      </c>
      <c r="B8" s="64" t="s">
        <v>68</v>
      </c>
      <c r="C8" s="454" t="s">
        <v>69</v>
      </c>
      <c r="D8" s="454"/>
      <c r="E8" s="454"/>
      <c r="F8" s="224">
        <f aca="true" t="shared" si="1" ref="F8:L8">SUM(F9)</f>
        <v>46600</v>
      </c>
      <c r="G8" s="224">
        <f t="shared" si="1"/>
        <v>0</v>
      </c>
      <c r="H8" s="224">
        <f t="shared" si="1"/>
        <v>46600</v>
      </c>
      <c r="I8" s="224">
        <f t="shared" si="1"/>
        <v>-11734</v>
      </c>
      <c r="J8" s="224">
        <f t="shared" si="1"/>
        <v>34866</v>
      </c>
      <c r="K8" s="224">
        <f t="shared" si="1"/>
        <v>0</v>
      </c>
      <c r="L8" s="224">
        <f t="shared" si="1"/>
        <v>34866</v>
      </c>
    </row>
    <row r="9" spans="1:12" ht="13.5" thickBot="1">
      <c r="A9" s="63" t="s">
        <v>70</v>
      </c>
      <c r="B9" s="66" t="s">
        <v>808</v>
      </c>
      <c r="C9" s="67" t="s">
        <v>71</v>
      </c>
      <c r="D9" s="443" t="s">
        <v>72</v>
      </c>
      <c r="E9" s="443"/>
      <c r="F9" s="211">
        <f aca="true" t="shared" si="2" ref="F9:L9">SUM(F10:F17)</f>
        <v>46600</v>
      </c>
      <c r="G9" s="211">
        <f t="shared" si="2"/>
        <v>0</v>
      </c>
      <c r="H9" s="211">
        <f t="shared" si="2"/>
        <v>46600</v>
      </c>
      <c r="I9" s="211">
        <f t="shared" si="2"/>
        <v>-11734</v>
      </c>
      <c r="J9" s="211">
        <f t="shared" si="2"/>
        <v>34866</v>
      </c>
      <c r="K9" s="211">
        <f t="shared" si="2"/>
        <v>0</v>
      </c>
      <c r="L9" s="211">
        <f t="shared" si="2"/>
        <v>34866</v>
      </c>
    </row>
    <row r="10" spans="1:13" ht="13.5" thickBot="1">
      <c r="A10" s="63" t="s">
        <v>73</v>
      </c>
      <c r="B10" s="66" t="s">
        <v>770</v>
      </c>
      <c r="C10" s="70"/>
      <c r="D10" s="71">
        <v>611</v>
      </c>
      <c r="E10" s="72" t="s">
        <v>74</v>
      </c>
      <c r="F10" s="243">
        <v>31800</v>
      </c>
      <c r="G10" s="243"/>
      <c r="H10" s="243">
        <f aca="true" t="shared" si="3" ref="H10:H38">F10+G10</f>
        <v>31800</v>
      </c>
      <c r="I10" s="243">
        <v>-11000</v>
      </c>
      <c r="J10" s="243">
        <f aca="true" t="shared" si="4" ref="J10:J38">H10+I10</f>
        <v>20800</v>
      </c>
      <c r="K10" s="243"/>
      <c r="L10" s="243">
        <f aca="true" t="shared" si="5" ref="L10:L17">J10+K10</f>
        <v>20800</v>
      </c>
      <c r="M10" s="393"/>
    </row>
    <row r="11" spans="1:13" ht="13.5" thickBot="1">
      <c r="A11" s="63" t="s">
        <v>75</v>
      </c>
      <c r="B11" s="66" t="s">
        <v>770</v>
      </c>
      <c r="C11" s="70"/>
      <c r="D11" s="71">
        <v>612001</v>
      </c>
      <c r="E11" s="72" t="s">
        <v>76</v>
      </c>
      <c r="F11" s="212">
        <v>1300</v>
      </c>
      <c r="G11" s="212"/>
      <c r="H11" s="212">
        <f t="shared" si="3"/>
        <v>1300</v>
      </c>
      <c r="I11" s="212">
        <v>-500</v>
      </c>
      <c r="J11" s="212">
        <f t="shared" si="4"/>
        <v>800</v>
      </c>
      <c r="K11" s="212">
        <v>-500</v>
      </c>
      <c r="L11" s="212">
        <f t="shared" si="5"/>
        <v>300</v>
      </c>
      <c r="M11" s="393"/>
    </row>
    <row r="12" spans="1:13" ht="13.5" thickBot="1">
      <c r="A12" s="63" t="s">
        <v>77</v>
      </c>
      <c r="B12" s="66" t="s">
        <v>770</v>
      </c>
      <c r="C12" s="70"/>
      <c r="D12" s="71">
        <v>614</v>
      </c>
      <c r="E12" s="72" t="s">
        <v>78</v>
      </c>
      <c r="F12" s="212"/>
      <c r="G12" s="212"/>
      <c r="H12" s="212">
        <f t="shared" si="3"/>
        <v>0</v>
      </c>
      <c r="I12" s="212"/>
      <c r="J12" s="212">
        <f t="shared" si="4"/>
        <v>0</v>
      </c>
      <c r="K12" s="212"/>
      <c r="L12" s="212">
        <f t="shared" si="5"/>
        <v>0</v>
      </c>
      <c r="M12" s="393"/>
    </row>
    <row r="13" spans="1:12" ht="13.5" thickBot="1">
      <c r="A13" s="63" t="s">
        <v>79</v>
      </c>
      <c r="B13" s="66" t="s">
        <v>770</v>
      </c>
      <c r="C13" s="70"/>
      <c r="D13" s="71">
        <v>620</v>
      </c>
      <c r="E13" s="72" t="s">
        <v>80</v>
      </c>
      <c r="F13" s="212">
        <v>8600</v>
      </c>
      <c r="G13" s="212"/>
      <c r="H13" s="212">
        <f t="shared" si="3"/>
        <v>8600</v>
      </c>
      <c r="I13" s="212"/>
      <c r="J13" s="212">
        <f t="shared" si="4"/>
        <v>8600</v>
      </c>
      <c r="K13" s="212">
        <v>200</v>
      </c>
      <c r="L13" s="212">
        <f t="shared" si="5"/>
        <v>8800</v>
      </c>
    </row>
    <row r="14" spans="1:12" ht="13.5" thickBot="1">
      <c r="A14" s="63" t="s">
        <v>81</v>
      </c>
      <c r="B14" s="66" t="s">
        <v>770</v>
      </c>
      <c r="C14" s="70"/>
      <c r="D14" s="71">
        <v>637016</v>
      </c>
      <c r="E14" s="72" t="s">
        <v>82</v>
      </c>
      <c r="F14" s="212">
        <v>400</v>
      </c>
      <c r="G14" s="212"/>
      <c r="H14" s="212">
        <f t="shared" si="3"/>
        <v>400</v>
      </c>
      <c r="I14" s="212">
        <v>-100</v>
      </c>
      <c r="J14" s="212">
        <f t="shared" si="4"/>
        <v>300</v>
      </c>
      <c r="K14" s="212"/>
      <c r="L14" s="212">
        <f t="shared" si="5"/>
        <v>300</v>
      </c>
    </row>
    <row r="15" spans="1:12" ht="13.5" thickBot="1">
      <c r="A15" s="63" t="s">
        <v>83</v>
      </c>
      <c r="B15" s="66" t="s">
        <v>770</v>
      </c>
      <c r="C15" s="70"/>
      <c r="D15" s="71">
        <v>642015</v>
      </c>
      <c r="E15" s="72" t="s">
        <v>84</v>
      </c>
      <c r="F15" s="212">
        <v>500</v>
      </c>
      <c r="G15" s="212"/>
      <c r="H15" s="212">
        <f t="shared" si="3"/>
        <v>500</v>
      </c>
      <c r="I15" s="212"/>
      <c r="J15" s="212">
        <f t="shared" si="4"/>
        <v>500</v>
      </c>
      <c r="K15" s="212"/>
      <c r="L15" s="212">
        <f t="shared" si="5"/>
        <v>500</v>
      </c>
    </row>
    <row r="16" spans="1:12" ht="13.5" thickBot="1">
      <c r="A16" s="63" t="s">
        <v>85</v>
      </c>
      <c r="B16" s="66" t="s">
        <v>770</v>
      </c>
      <c r="C16" s="70"/>
      <c r="D16" s="71">
        <v>637014</v>
      </c>
      <c r="E16" s="72" t="s">
        <v>86</v>
      </c>
      <c r="F16" s="212">
        <v>2000</v>
      </c>
      <c r="G16" s="212"/>
      <c r="H16" s="212">
        <f t="shared" si="3"/>
        <v>2000</v>
      </c>
      <c r="I16" s="212"/>
      <c r="J16" s="212">
        <f t="shared" si="4"/>
        <v>2000</v>
      </c>
      <c r="K16" s="212"/>
      <c r="L16" s="212">
        <f t="shared" si="5"/>
        <v>2000</v>
      </c>
    </row>
    <row r="17" spans="1:12" ht="13.5" thickBot="1">
      <c r="A17" s="63" t="s">
        <v>87</v>
      </c>
      <c r="B17" s="66" t="s">
        <v>770</v>
      </c>
      <c r="C17" s="70"/>
      <c r="D17" s="71">
        <v>633006</v>
      </c>
      <c r="E17" s="72" t="s">
        <v>88</v>
      </c>
      <c r="F17" s="212">
        <v>2000</v>
      </c>
      <c r="G17" s="212"/>
      <c r="H17" s="212">
        <f t="shared" si="3"/>
        <v>2000</v>
      </c>
      <c r="I17" s="212">
        <v>-134</v>
      </c>
      <c r="J17" s="212">
        <f t="shared" si="4"/>
        <v>1866</v>
      </c>
      <c r="K17" s="212">
        <v>300</v>
      </c>
      <c r="L17" s="212">
        <f t="shared" si="5"/>
        <v>2166</v>
      </c>
    </row>
    <row r="18" spans="1:12" ht="13.5" thickBot="1">
      <c r="A18" s="63" t="s">
        <v>148</v>
      </c>
      <c r="B18" s="74" t="s">
        <v>101</v>
      </c>
      <c r="C18" s="452" t="s">
        <v>102</v>
      </c>
      <c r="D18" s="452"/>
      <c r="E18" s="452"/>
      <c r="F18" s="222">
        <f aca="true" t="shared" si="6" ref="F18:L18">SUM(F19)</f>
        <v>46500</v>
      </c>
      <c r="G18" s="222">
        <f t="shared" si="6"/>
        <v>-4000</v>
      </c>
      <c r="H18" s="222">
        <f t="shared" si="6"/>
        <v>42500</v>
      </c>
      <c r="I18" s="222">
        <f t="shared" si="6"/>
        <v>400</v>
      </c>
      <c r="J18" s="222">
        <f t="shared" si="6"/>
        <v>42900</v>
      </c>
      <c r="K18" s="222">
        <f t="shared" si="6"/>
        <v>-2500</v>
      </c>
      <c r="L18" s="222">
        <f t="shared" si="6"/>
        <v>40400</v>
      </c>
    </row>
    <row r="19" spans="1:12" ht="12.75" customHeight="1" thickBot="1">
      <c r="A19" s="63" t="s">
        <v>181</v>
      </c>
      <c r="B19" s="66"/>
      <c r="C19" s="67" t="s">
        <v>794</v>
      </c>
      <c r="D19" s="443" t="s">
        <v>104</v>
      </c>
      <c r="E19" s="443"/>
      <c r="F19" s="211">
        <f>F20+F26</f>
        <v>46500</v>
      </c>
      <c r="G19" s="211">
        <f aca="true" t="shared" si="7" ref="G19:L19">G20+G26</f>
        <v>-4000</v>
      </c>
      <c r="H19" s="211">
        <f t="shared" si="7"/>
        <v>42500</v>
      </c>
      <c r="I19" s="211">
        <f t="shared" si="7"/>
        <v>400</v>
      </c>
      <c r="J19" s="211">
        <f t="shared" si="7"/>
        <v>42900</v>
      </c>
      <c r="K19" s="211">
        <f t="shared" si="7"/>
        <v>-2500</v>
      </c>
      <c r="L19" s="211">
        <f t="shared" si="7"/>
        <v>40400</v>
      </c>
    </row>
    <row r="20" spans="1:12" ht="13.5" thickBot="1">
      <c r="A20" s="63" t="s">
        <v>150</v>
      </c>
      <c r="B20" s="66"/>
      <c r="C20" s="70"/>
      <c r="D20" s="455" t="s">
        <v>256</v>
      </c>
      <c r="E20" s="455"/>
      <c r="F20" s="213">
        <f>SUM(F21:F25)</f>
        <v>23500</v>
      </c>
      <c r="G20" s="213">
        <f aca="true" t="shared" si="8" ref="G20:L20">SUM(G21:G25)</f>
        <v>0</v>
      </c>
      <c r="H20" s="213">
        <f t="shared" si="8"/>
        <v>23500</v>
      </c>
      <c r="I20" s="213">
        <f t="shared" si="8"/>
        <v>0</v>
      </c>
      <c r="J20" s="213">
        <f t="shared" si="8"/>
        <v>23500</v>
      </c>
      <c r="K20" s="213">
        <f t="shared" si="8"/>
        <v>0</v>
      </c>
      <c r="L20" s="213">
        <f t="shared" si="8"/>
        <v>23500</v>
      </c>
    </row>
    <row r="21" spans="1:12" ht="13.5" thickBot="1">
      <c r="A21" s="63" t="s">
        <v>152</v>
      </c>
      <c r="B21" s="350">
        <v>41</v>
      </c>
      <c r="C21" s="76"/>
      <c r="D21" s="77">
        <v>635002</v>
      </c>
      <c r="E21" s="78" t="s">
        <v>106</v>
      </c>
      <c r="F21" s="212">
        <v>2000</v>
      </c>
      <c r="G21" s="212"/>
      <c r="H21" s="212">
        <f t="shared" si="3"/>
        <v>2000</v>
      </c>
      <c r="I21" s="212"/>
      <c r="J21" s="212">
        <f t="shared" si="4"/>
        <v>2000</v>
      </c>
      <c r="K21" s="212"/>
      <c r="L21" s="212">
        <f aca="true" t="shared" si="9" ref="L21:L30">J21+K21</f>
        <v>2000</v>
      </c>
    </row>
    <row r="22" spans="1:12" ht="13.5" thickBot="1">
      <c r="A22" s="63" t="s">
        <v>89</v>
      </c>
      <c r="B22" s="350">
        <v>41</v>
      </c>
      <c r="C22" s="76"/>
      <c r="D22" s="77">
        <v>633002</v>
      </c>
      <c r="E22" s="78" t="s">
        <v>108</v>
      </c>
      <c r="F22" s="212">
        <v>2000</v>
      </c>
      <c r="G22" s="212"/>
      <c r="H22" s="212">
        <f t="shared" si="3"/>
        <v>2000</v>
      </c>
      <c r="I22" s="212"/>
      <c r="J22" s="212">
        <f t="shared" si="4"/>
        <v>2000</v>
      </c>
      <c r="K22" s="212"/>
      <c r="L22" s="212">
        <f t="shared" si="9"/>
        <v>2000</v>
      </c>
    </row>
    <row r="23" spans="1:12" ht="13.5" thickBot="1">
      <c r="A23" s="63" t="s">
        <v>92</v>
      </c>
      <c r="B23" s="348">
        <v>41</v>
      </c>
      <c r="C23" s="70"/>
      <c r="D23" s="71">
        <v>637005</v>
      </c>
      <c r="E23" s="72" t="s">
        <v>118</v>
      </c>
      <c r="F23" s="212">
        <v>9000</v>
      </c>
      <c r="G23" s="212"/>
      <c r="H23" s="212">
        <f>F23+G23</f>
        <v>9000</v>
      </c>
      <c r="I23" s="212"/>
      <c r="J23" s="212">
        <f>H23+I23</f>
        <v>9000</v>
      </c>
      <c r="K23" s="212"/>
      <c r="L23" s="212">
        <f>J23+K23</f>
        <v>9000</v>
      </c>
    </row>
    <row r="24" spans="1:12" ht="13.5" thickBot="1">
      <c r="A24" s="63" t="s">
        <v>94</v>
      </c>
      <c r="B24" s="348">
        <v>41</v>
      </c>
      <c r="C24" s="70"/>
      <c r="D24" s="71">
        <v>633013</v>
      </c>
      <c r="E24" s="72" t="s">
        <v>120</v>
      </c>
      <c r="F24" s="212">
        <v>1000</v>
      </c>
      <c r="G24" s="212"/>
      <c r="H24" s="212">
        <f>F24+G24</f>
        <v>1000</v>
      </c>
      <c r="I24" s="212"/>
      <c r="J24" s="212">
        <f>H24+I24</f>
        <v>1000</v>
      </c>
      <c r="K24" s="212"/>
      <c r="L24" s="212">
        <f>J24+K24</f>
        <v>1000</v>
      </c>
    </row>
    <row r="25" spans="1:12" ht="13.5" thickBot="1">
      <c r="A25" s="63" t="s">
        <v>95</v>
      </c>
      <c r="B25" s="354">
        <v>41</v>
      </c>
      <c r="C25" s="81"/>
      <c r="D25" s="82">
        <v>637005</v>
      </c>
      <c r="E25" s="83" t="s">
        <v>122</v>
      </c>
      <c r="F25" s="212">
        <v>9500</v>
      </c>
      <c r="G25" s="212"/>
      <c r="H25" s="212">
        <f>F25+G25</f>
        <v>9500</v>
      </c>
      <c r="I25" s="212"/>
      <c r="J25" s="212">
        <f>H25+I25</f>
        <v>9500</v>
      </c>
      <c r="K25" s="212"/>
      <c r="L25" s="212">
        <f>J25+K25</f>
        <v>9500</v>
      </c>
    </row>
    <row r="26" spans="1:12" ht="13.5" thickBot="1">
      <c r="A26" s="63" t="s">
        <v>96</v>
      </c>
      <c r="B26" s="66"/>
      <c r="C26" s="70"/>
      <c r="D26" s="455" t="s">
        <v>911</v>
      </c>
      <c r="E26" s="455"/>
      <c r="F26" s="213">
        <f>SUM(F27:F30)</f>
        <v>23000</v>
      </c>
      <c r="G26" s="213">
        <f aca="true" t="shared" si="10" ref="G26:L26">SUM(G27:G30)</f>
        <v>-4000</v>
      </c>
      <c r="H26" s="213">
        <f t="shared" si="10"/>
        <v>19000</v>
      </c>
      <c r="I26" s="213">
        <f t="shared" si="10"/>
        <v>400</v>
      </c>
      <c r="J26" s="213">
        <f t="shared" si="10"/>
        <v>19400</v>
      </c>
      <c r="K26" s="213">
        <f t="shared" si="10"/>
        <v>-2500</v>
      </c>
      <c r="L26" s="213">
        <f t="shared" si="10"/>
        <v>16900</v>
      </c>
    </row>
    <row r="27" spans="1:13" s="79" customFormat="1" ht="13.5" thickBot="1">
      <c r="A27" s="63" t="s">
        <v>97</v>
      </c>
      <c r="B27" s="350">
        <v>41</v>
      </c>
      <c r="C27" s="76"/>
      <c r="D27" s="77">
        <v>637005</v>
      </c>
      <c r="E27" s="78" t="s">
        <v>110</v>
      </c>
      <c r="F27" s="214">
        <v>18000</v>
      </c>
      <c r="G27" s="214">
        <v>-4000</v>
      </c>
      <c r="H27" s="214">
        <f t="shared" si="3"/>
        <v>14000</v>
      </c>
      <c r="I27" s="214"/>
      <c r="J27" s="214">
        <f t="shared" si="4"/>
        <v>14000</v>
      </c>
      <c r="K27" s="214">
        <v>1000</v>
      </c>
      <c r="L27" s="214">
        <f t="shared" si="9"/>
        <v>15000</v>
      </c>
      <c r="M27" s="393"/>
    </row>
    <row r="28" spans="1:13" s="79" customFormat="1" ht="13.5" thickBot="1">
      <c r="A28" s="63" t="s">
        <v>98</v>
      </c>
      <c r="B28" s="350">
        <v>41</v>
      </c>
      <c r="C28" s="76"/>
      <c r="D28" s="77">
        <v>637005</v>
      </c>
      <c r="E28" s="78" t="s">
        <v>112</v>
      </c>
      <c r="F28" s="214">
        <v>3000</v>
      </c>
      <c r="G28" s="214"/>
      <c r="H28" s="214">
        <f t="shared" si="3"/>
        <v>3000</v>
      </c>
      <c r="I28" s="214"/>
      <c r="J28" s="214">
        <f t="shared" si="4"/>
        <v>3000</v>
      </c>
      <c r="K28" s="214">
        <v>-2500</v>
      </c>
      <c r="L28" s="214">
        <f t="shared" si="9"/>
        <v>500</v>
      </c>
      <c r="M28" s="393"/>
    </row>
    <row r="29" spans="1:13" ht="13.5" thickBot="1">
      <c r="A29" s="63" t="s">
        <v>99</v>
      </c>
      <c r="B29" s="348">
        <v>41</v>
      </c>
      <c r="C29" s="70"/>
      <c r="D29" s="71">
        <v>637005</v>
      </c>
      <c r="E29" s="72" t="s">
        <v>114</v>
      </c>
      <c r="F29" s="212">
        <v>1000</v>
      </c>
      <c r="G29" s="212"/>
      <c r="H29" s="212">
        <f t="shared" si="3"/>
        <v>1000</v>
      </c>
      <c r="I29" s="212">
        <v>400</v>
      </c>
      <c r="J29" s="212">
        <f t="shared" si="4"/>
        <v>1400</v>
      </c>
      <c r="K29" s="212"/>
      <c r="L29" s="212">
        <f t="shared" si="9"/>
        <v>1400</v>
      </c>
      <c r="M29" s="393"/>
    </row>
    <row r="30" spans="1:13" ht="13.5" thickBot="1">
      <c r="A30" s="63" t="s">
        <v>100</v>
      </c>
      <c r="B30" s="348">
        <v>41</v>
      </c>
      <c r="C30" s="70"/>
      <c r="D30" s="71">
        <v>637012</v>
      </c>
      <c r="E30" s="72" t="s">
        <v>116</v>
      </c>
      <c r="F30" s="212">
        <v>1000</v>
      </c>
      <c r="G30" s="212"/>
      <c r="H30" s="212">
        <f t="shared" si="3"/>
        <v>1000</v>
      </c>
      <c r="I30" s="212"/>
      <c r="J30" s="212">
        <f t="shared" si="4"/>
        <v>1000</v>
      </c>
      <c r="K30" s="212">
        <v>-1000</v>
      </c>
      <c r="L30" s="212">
        <f t="shared" si="9"/>
        <v>0</v>
      </c>
      <c r="M30" s="393"/>
    </row>
    <row r="31" spans="1:12" ht="13.5" thickBot="1">
      <c r="A31" s="63" t="s">
        <v>103</v>
      </c>
      <c r="B31" s="84" t="s">
        <v>101</v>
      </c>
      <c r="C31" s="444" t="s">
        <v>102</v>
      </c>
      <c r="D31" s="444"/>
      <c r="E31" s="444"/>
      <c r="F31" s="227">
        <f aca="true" t="shared" si="11" ref="F31:L31">SUM(F32)</f>
        <v>12000</v>
      </c>
      <c r="G31" s="227">
        <f t="shared" si="11"/>
        <v>0</v>
      </c>
      <c r="H31" s="227">
        <f t="shared" si="11"/>
        <v>12000</v>
      </c>
      <c r="I31" s="227">
        <f t="shared" si="11"/>
        <v>0</v>
      </c>
      <c r="J31" s="227">
        <f t="shared" si="11"/>
        <v>12000</v>
      </c>
      <c r="K31" s="227">
        <f t="shared" si="11"/>
        <v>1670</v>
      </c>
      <c r="L31" s="227">
        <f t="shared" si="11"/>
        <v>13670</v>
      </c>
    </row>
    <row r="32" spans="1:12" ht="13.5" thickBot="1">
      <c r="A32" s="63" t="s">
        <v>105</v>
      </c>
      <c r="B32" s="85"/>
      <c r="C32" s="67" t="s">
        <v>794</v>
      </c>
      <c r="D32" s="451" t="s">
        <v>125</v>
      </c>
      <c r="E32" s="451"/>
      <c r="F32" s="211">
        <f aca="true" t="shared" si="12" ref="F32:L32">SUM(F33:F40)</f>
        <v>12000</v>
      </c>
      <c r="G32" s="211">
        <f t="shared" si="12"/>
        <v>0</v>
      </c>
      <c r="H32" s="211">
        <f t="shared" si="12"/>
        <v>12000</v>
      </c>
      <c r="I32" s="211">
        <f t="shared" si="12"/>
        <v>0</v>
      </c>
      <c r="J32" s="211">
        <f t="shared" si="12"/>
        <v>12000</v>
      </c>
      <c r="K32" s="211">
        <f t="shared" si="12"/>
        <v>1670</v>
      </c>
      <c r="L32" s="211">
        <f t="shared" si="12"/>
        <v>13670</v>
      </c>
    </row>
    <row r="33" spans="1:12" ht="13.5" thickBot="1">
      <c r="A33" s="63" t="s">
        <v>107</v>
      </c>
      <c r="B33" s="87">
        <v>41</v>
      </c>
      <c r="C33" s="87"/>
      <c r="D33" s="88">
        <v>611</v>
      </c>
      <c r="E33" s="78" t="s">
        <v>74</v>
      </c>
      <c r="F33" s="212">
        <v>7500</v>
      </c>
      <c r="G33" s="212"/>
      <c r="H33" s="212">
        <f t="shared" si="3"/>
        <v>7500</v>
      </c>
      <c r="I33" s="212"/>
      <c r="J33" s="212">
        <f t="shared" si="4"/>
        <v>7500</v>
      </c>
      <c r="K33" s="212">
        <v>1200</v>
      </c>
      <c r="L33" s="212">
        <f aca="true" t="shared" si="13" ref="L33:L40">J33+K33</f>
        <v>8700</v>
      </c>
    </row>
    <row r="34" spans="1:12" ht="13.5" thickBot="1">
      <c r="A34" s="63" t="s">
        <v>109</v>
      </c>
      <c r="B34" s="87">
        <v>41</v>
      </c>
      <c r="C34" s="87"/>
      <c r="D34" s="88">
        <v>620</v>
      </c>
      <c r="E34" s="78" t="s">
        <v>80</v>
      </c>
      <c r="F34" s="212">
        <v>2800</v>
      </c>
      <c r="G34" s="212"/>
      <c r="H34" s="212">
        <f t="shared" si="3"/>
        <v>2800</v>
      </c>
      <c r="I34" s="212">
        <v>150</v>
      </c>
      <c r="J34" s="212">
        <f t="shared" si="4"/>
        <v>2950</v>
      </c>
      <c r="K34" s="212">
        <v>770</v>
      </c>
      <c r="L34" s="212">
        <f t="shared" si="13"/>
        <v>3720</v>
      </c>
    </row>
    <row r="35" spans="1:12" ht="13.5" thickBot="1">
      <c r="A35" s="63" t="s">
        <v>111</v>
      </c>
      <c r="B35" s="87">
        <v>41</v>
      </c>
      <c r="C35" s="87"/>
      <c r="D35" s="88">
        <v>637014</v>
      </c>
      <c r="E35" s="78" t="s">
        <v>86</v>
      </c>
      <c r="F35" s="212">
        <v>400</v>
      </c>
      <c r="G35" s="212"/>
      <c r="H35" s="212">
        <f t="shared" si="3"/>
        <v>400</v>
      </c>
      <c r="I35" s="212"/>
      <c r="J35" s="212">
        <f t="shared" si="4"/>
        <v>400</v>
      </c>
      <c r="K35" s="212"/>
      <c r="L35" s="212">
        <f t="shared" si="13"/>
        <v>400</v>
      </c>
    </row>
    <row r="36" spans="1:12" ht="13.5" thickBot="1">
      <c r="A36" s="63" t="s">
        <v>113</v>
      </c>
      <c r="B36" s="87">
        <v>41</v>
      </c>
      <c r="C36" s="87"/>
      <c r="D36" s="89">
        <v>631002</v>
      </c>
      <c r="E36" s="78" t="s">
        <v>130</v>
      </c>
      <c r="F36" s="212"/>
      <c r="G36" s="212"/>
      <c r="H36" s="212">
        <f t="shared" si="3"/>
        <v>0</v>
      </c>
      <c r="I36" s="212"/>
      <c r="J36" s="212">
        <f t="shared" si="4"/>
        <v>0</v>
      </c>
      <c r="K36" s="212"/>
      <c r="L36" s="212">
        <f t="shared" si="13"/>
        <v>0</v>
      </c>
    </row>
    <row r="37" spans="1:12" ht="13.5" thickBot="1">
      <c r="A37" s="63" t="s">
        <v>115</v>
      </c>
      <c r="B37" s="87">
        <v>41</v>
      </c>
      <c r="C37" s="87"/>
      <c r="D37" s="89">
        <v>633006</v>
      </c>
      <c r="E37" s="78" t="s">
        <v>136</v>
      </c>
      <c r="F37" s="212"/>
      <c r="G37" s="212"/>
      <c r="H37" s="212">
        <f t="shared" si="3"/>
        <v>0</v>
      </c>
      <c r="I37" s="212"/>
      <c r="J37" s="212">
        <f t="shared" si="4"/>
        <v>0</v>
      </c>
      <c r="K37" s="212"/>
      <c r="L37" s="212">
        <f t="shared" si="13"/>
        <v>0</v>
      </c>
    </row>
    <row r="38" spans="1:12" ht="13.5" thickBot="1">
      <c r="A38" s="63" t="s">
        <v>117</v>
      </c>
      <c r="B38" s="87">
        <v>41</v>
      </c>
      <c r="C38" s="87"/>
      <c r="D38" s="89">
        <v>637004</v>
      </c>
      <c r="E38" s="78" t="s">
        <v>138</v>
      </c>
      <c r="F38" s="212">
        <v>1300</v>
      </c>
      <c r="G38" s="212"/>
      <c r="H38" s="212">
        <f t="shared" si="3"/>
        <v>1300</v>
      </c>
      <c r="I38" s="212">
        <v>-300</v>
      </c>
      <c r="J38" s="212">
        <f t="shared" si="4"/>
        <v>1000</v>
      </c>
      <c r="K38" s="212">
        <v>-300</v>
      </c>
      <c r="L38" s="212">
        <f t="shared" si="13"/>
        <v>700</v>
      </c>
    </row>
    <row r="39" spans="1:12" ht="13.5" thickBot="1">
      <c r="A39" s="63" t="s">
        <v>119</v>
      </c>
      <c r="B39" s="87">
        <v>41</v>
      </c>
      <c r="C39" s="87"/>
      <c r="D39" s="89">
        <v>637027</v>
      </c>
      <c r="E39" s="78" t="s">
        <v>140</v>
      </c>
      <c r="F39" s="212"/>
      <c r="G39" s="212"/>
      <c r="H39" s="212">
        <f>F39+G39</f>
        <v>0</v>
      </c>
      <c r="I39" s="212"/>
      <c r="J39" s="212">
        <f>H39+I39</f>
        <v>0</v>
      </c>
      <c r="K39" s="212"/>
      <c r="L39" s="212">
        <f t="shared" si="13"/>
        <v>0</v>
      </c>
    </row>
    <row r="40" spans="1:12" ht="12.75">
      <c r="A40" s="63" t="s">
        <v>121</v>
      </c>
      <c r="B40" s="87">
        <v>41</v>
      </c>
      <c r="C40" s="87"/>
      <c r="D40" s="89">
        <v>642015</v>
      </c>
      <c r="E40" s="78" t="s">
        <v>84</v>
      </c>
      <c r="F40" s="212"/>
      <c r="G40" s="212"/>
      <c r="H40" s="212">
        <f>F40+G40</f>
        <v>0</v>
      </c>
      <c r="I40" s="212">
        <v>150</v>
      </c>
      <c r="J40" s="212">
        <f>H40+I40</f>
        <v>150</v>
      </c>
      <c r="K40" s="212"/>
      <c r="L40" s="212">
        <f t="shared" si="13"/>
        <v>150</v>
      </c>
    </row>
    <row r="42" spans="1:12" ht="12.75">
      <c r="A42" s="90"/>
      <c r="B42" s="90"/>
      <c r="C42" s="90"/>
      <c r="D42" s="91"/>
      <c r="E42" s="90"/>
      <c r="F42" s="293"/>
      <c r="G42" s="293"/>
      <c r="H42" s="293"/>
      <c r="I42" s="293"/>
      <c r="J42" s="293"/>
      <c r="K42" s="293"/>
      <c r="L42" s="293"/>
    </row>
    <row r="43" spans="1:12" ht="12.75">
      <c r="A43" s="90"/>
      <c r="B43" s="90"/>
      <c r="C43" s="90"/>
      <c r="D43" s="91"/>
      <c r="E43" s="90"/>
      <c r="F43" s="293"/>
      <c r="G43" s="293"/>
      <c r="H43" s="293"/>
      <c r="I43" s="293"/>
      <c r="J43" s="293"/>
      <c r="K43" s="293"/>
      <c r="L43" s="293"/>
    </row>
    <row r="44" spans="1:12" ht="12.75">
      <c r="A44" s="90"/>
      <c r="B44" s="90"/>
      <c r="C44" s="90"/>
      <c r="D44" s="91"/>
      <c r="E44" s="90"/>
      <c r="F44" s="293"/>
      <c r="G44" s="293"/>
      <c r="H44" s="293"/>
      <c r="I44" s="293"/>
      <c r="J44" s="293"/>
      <c r="K44" s="293"/>
      <c r="L44" s="293"/>
    </row>
    <row r="45" spans="1:12" ht="12.75">
      <c r="A45" s="90"/>
      <c r="B45" s="90"/>
      <c r="C45" s="90"/>
      <c r="D45" s="91"/>
      <c r="E45" s="90"/>
      <c r="F45" s="293"/>
      <c r="G45" s="293"/>
      <c r="H45" s="293"/>
      <c r="I45" s="293"/>
      <c r="J45" s="293"/>
      <c r="K45" s="293"/>
      <c r="L45" s="293"/>
    </row>
    <row r="46" spans="1:12" ht="12.75">
      <c r="A46" s="90"/>
      <c r="B46" s="90"/>
      <c r="C46" s="90"/>
      <c r="D46" s="91"/>
      <c r="E46" s="90"/>
      <c r="F46" s="293"/>
      <c r="G46" s="293"/>
      <c r="H46" s="293"/>
      <c r="I46" s="293"/>
      <c r="J46" s="293"/>
      <c r="K46" s="293"/>
      <c r="L46" s="293"/>
    </row>
    <row r="47" spans="1:12" ht="12.75">
      <c r="A47" s="90"/>
      <c r="B47" s="90"/>
      <c r="C47" s="90"/>
      <c r="D47" s="91"/>
      <c r="E47" s="90"/>
      <c r="F47" s="293"/>
      <c r="G47" s="293"/>
      <c r="H47" s="293"/>
      <c r="I47" s="293"/>
      <c r="J47" s="293"/>
      <c r="K47" s="293"/>
      <c r="L47" s="293"/>
    </row>
    <row r="48" spans="1:12" ht="12.75">
      <c r="A48" s="90"/>
      <c r="B48" s="90"/>
      <c r="C48" s="90"/>
      <c r="D48" s="91"/>
      <c r="E48" s="90"/>
      <c r="F48" s="293"/>
      <c r="G48" s="293"/>
      <c r="H48" s="293"/>
      <c r="I48" s="293"/>
      <c r="J48" s="293"/>
      <c r="K48" s="293"/>
      <c r="L48" s="293"/>
    </row>
    <row r="49" spans="1:12" ht="12.75">
      <c r="A49" s="90"/>
      <c r="B49" s="90"/>
      <c r="C49" s="90"/>
      <c r="D49" s="91"/>
      <c r="E49" s="90"/>
      <c r="F49" s="293"/>
      <c r="G49" s="293"/>
      <c r="H49" s="293"/>
      <c r="I49" s="293"/>
      <c r="J49" s="293"/>
      <c r="K49" s="293"/>
      <c r="L49" s="293"/>
    </row>
    <row r="50" spans="1:12" ht="12.75">
      <c r="A50" s="90"/>
      <c r="B50" s="90"/>
      <c r="C50" s="90"/>
      <c r="D50" s="91"/>
      <c r="E50" s="90"/>
      <c r="F50" s="293"/>
      <c r="G50" s="293"/>
      <c r="H50" s="293"/>
      <c r="I50" s="293"/>
      <c r="J50" s="293"/>
      <c r="K50" s="293"/>
      <c r="L50" s="293"/>
    </row>
    <row r="51" spans="1:12" ht="12.75">
      <c r="A51" s="90"/>
      <c r="B51" s="90"/>
      <c r="C51" s="90"/>
      <c r="D51" s="91"/>
      <c r="E51" s="90"/>
      <c r="F51" s="293"/>
      <c r="G51" s="293"/>
      <c r="H51" s="293"/>
      <c r="I51" s="293"/>
      <c r="J51" s="293"/>
      <c r="K51" s="293"/>
      <c r="L51" s="293"/>
    </row>
    <row r="52" spans="1:12" ht="12.75">
      <c r="A52" s="90"/>
      <c r="B52" s="90"/>
      <c r="C52" s="90"/>
      <c r="D52" s="91"/>
      <c r="E52" s="90"/>
      <c r="F52" s="293"/>
      <c r="G52" s="293"/>
      <c r="H52" s="293"/>
      <c r="I52" s="293"/>
      <c r="J52" s="293"/>
      <c r="K52" s="293"/>
      <c r="L52" s="293"/>
    </row>
    <row r="53" spans="1:12" ht="12.75">
      <c r="A53" s="90"/>
      <c r="B53" s="90"/>
      <c r="C53" s="90"/>
      <c r="D53" s="91"/>
      <c r="E53" s="90"/>
      <c r="F53" s="293"/>
      <c r="G53" s="293"/>
      <c r="H53" s="293"/>
      <c r="I53" s="293"/>
      <c r="J53" s="293"/>
      <c r="K53" s="293"/>
      <c r="L53" s="293"/>
    </row>
    <row r="54" spans="1:12" ht="12.75">
      <c r="A54" s="90"/>
      <c r="B54" s="90"/>
      <c r="C54" s="90"/>
      <c r="D54" s="91"/>
      <c r="E54" s="90"/>
      <c r="F54" s="293"/>
      <c r="G54" s="293"/>
      <c r="H54" s="293"/>
      <c r="I54" s="293"/>
      <c r="J54" s="293"/>
      <c r="K54" s="293"/>
      <c r="L54" s="293"/>
    </row>
    <row r="55" spans="1:12" ht="12.75">
      <c r="A55" s="90"/>
      <c r="B55" s="90"/>
      <c r="C55" s="90"/>
      <c r="D55" s="91"/>
      <c r="E55" s="90"/>
      <c r="F55" s="293"/>
      <c r="G55" s="293"/>
      <c r="H55" s="293"/>
      <c r="I55" s="293"/>
      <c r="J55" s="293"/>
      <c r="K55" s="293"/>
      <c r="L55" s="293"/>
    </row>
    <row r="56" spans="1:12" ht="12.75">
      <c r="A56" s="90"/>
      <c r="B56" s="90"/>
      <c r="C56" s="90"/>
      <c r="D56" s="91"/>
      <c r="E56" s="90"/>
      <c r="F56" s="293"/>
      <c r="G56" s="293"/>
      <c r="H56" s="293"/>
      <c r="I56" s="293"/>
      <c r="J56" s="293"/>
      <c r="K56" s="293"/>
      <c r="L56" s="293"/>
    </row>
    <row r="57" spans="1:12" ht="12.75">
      <c r="A57" s="90"/>
      <c r="B57" s="90"/>
      <c r="C57" s="90"/>
      <c r="D57" s="91"/>
      <c r="E57" s="90"/>
      <c r="F57" s="293"/>
      <c r="G57" s="293"/>
      <c r="H57" s="293"/>
      <c r="I57" s="293"/>
      <c r="J57" s="293"/>
      <c r="K57" s="293"/>
      <c r="L57" s="293"/>
    </row>
    <row r="58" spans="1:12" ht="12.75">
      <c r="A58" s="90"/>
      <c r="B58" s="90"/>
      <c r="C58" s="90"/>
      <c r="D58" s="91"/>
      <c r="E58" s="90"/>
      <c r="F58" s="293"/>
      <c r="G58" s="293"/>
      <c r="H58" s="293"/>
      <c r="I58" s="293"/>
      <c r="J58" s="293"/>
      <c r="K58" s="293"/>
      <c r="L58" s="293"/>
    </row>
    <row r="59" spans="1:12" ht="12.75">
      <c r="A59" s="90"/>
      <c r="B59" s="90"/>
      <c r="C59" s="90"/>
      <c r="D59" s="91"/>
      <c r="E59" s="90"/>
      <c r="F59" s="293"/>
      <c r="G59" s="293"/>
      <c r="H59" s="293"/>
      <c r="I59" s="293"/>
      <c r="J59" s="293"/>
      <c r="K59" s="293"/>
      <c r="L59" s="293"/>
    </row>
    <row r="60" spans="1:12" ht="12.75">
      <c r="A60" s="90"/>
      <c r="B60" s="90"/>
      <c r="C60" s="90"/>
      <c r="D60" s="91"/>
      <c r="E60" s="90"/>
      <c r="F60" s="293"/>
      <c r="G60" s="293"/>
      <c r="H60" s="293"/>
      <c r="I60" s="293"/>
      <c r="J60" s="293"/>
      <c r="K60" s="293"/>
      <c r="L60" s="293"/>
    </row>
    <row r="61" spans="1:12" ht="12.75">
      <c r="A61" s="90"/>
      <c r="B61" s="90"/>
      <c r="C61" s="90"/>
      <c r="D61" s="91"/>
      <c r="E61" s="90"/>
      <c r="F61" s="293"/>
      <c r="G61" s="293"/>
      <c r="H61" s="293"/>
      <c r="I61" s="293"/>
      <c r="J61" s="293"/>
      <c r="K61" s="293"/>
      <c r="L61" s="293"/>
    </row>
    <row r="62" spans="1:12" ht="12.75">
      <c r="A62" s="90"/>
      <c r="B62" s="90"/>
      <c r="C62" s="90"/>
      <c r="D62" s="91"/>
      <c r="E62" s="90"/>
      <c r="F62" s="293"/>
      <c r="G62" s="293"/>
      <c r="H62" s="293"/>
      <c r="I62" s="293"/>
      <c r="J62" s="293"/>
      <c r="K62" s="293"/>
      <c r="L62" s="293"/>
    </row>
    <row r="63" spans="1:12" ht="12.75">
      <c r="A63" s="90"/>
      <c r="B63" s="90"/>
      <c r="C63" s="90"/>
      <c r="D63" s="91"/>
      <c r="E63" s="90"/>
      <c r="F63" s="293"/>
      <c r="G63" s="293"/>
      <c r="H63" s="293"/>
      <c r="I63" s="293"/>
      <c r="J63" s="293"/>
      <c r="K63" s="293"/>
      <c r="L63" s="293"/>
    </row>
    <row r="64" spans="1:12" ht="12.75">
      <c r="A64" s="90"/>
      <c r="B64" s="90"/>
      <c r="C64" s="90"/>
      <c r="D64" s="91"/>
      <c r="E64" s="90"/>
      <c r="F64" s="293"/>
      <c r="G64" s="293"/>
      <c r="H64" s="293"/>
      <c r="I64" s="293"/>
      <c r="J64" s="293"/>
      <c r="K64" s="293"/>
      <c r="L64" s="293"/>
    </row>
    <row r="65" spans="1:12" ht="12.75">
      <c r="A65" s="90"/>
      <c r="B65" s="90"/>
      <c r="C65" s="90"/>
      <c r="D65" s="91"/>
      <c r="E65" s="90"/>
      <c r="F65" s="293"/>
      <c r="G65" s="293"/>
      <c r="H65" s="293"/>
      <c r="I65" s="293"/>
      <c r="J65" s="293"/>
      <c r="K65" s="293"/>
      <c r="L65" s="293"/>
    </row>
    <row r="66" spans="1:12" ht="12.75">
      <c r="A66" s="90"/>
      <c r="B66" s="90"/>
      <c r="C66" s="90"/>
      <c r="D66" s="91"/>
      <c r="E66" s="90"/>
      <c r="F66" s="293"/>
      <c r="G66" s="293"/>
      <c r="H66" s="293"/>
      <c r="I66" s="293"/>
      <c r="J66" s="293"/>
      <c r="K66" s="293"/>
      <c r="L66" s="293"/>
    </row>
    <row r="67" spans="1:12" ht="12.75">
      <c r="A67" s="90"/>
      <c r="B67" s="90"/>
      <c r="C67" s="90"/>
      <c r="D67" s="91"/>
      <c r="E67" s="90"/>
      <c r="F67" s="293"/>
      <c r="G67" s="293"/>
      <c r="H67" s="293"/>
      <c r="I67" s="293"/>
      <c r="J67" s="293"/>
      <c r="K67" s="293"/>
      <c r="L67" s="293"/>
    </row>
    <row r="68" spans="1:12" ht="12.75">
      <c r="A68" s="90"/>
      <c r="B68" s="90"/>
      <c r="C68" s="90"/>
      <c r="D68" s="91"/>
      <c r="E68" s="90"/>
      <c r="F68" s="293"/>
      <c r="G68" s="293"/>
      <c r="H68" s="293"/>
      <c r="I68" s="293"/>
      <c r="J68" s="293"/>
      <c r="K68" s="293"/>
      <c r="L68" s="293"/>
    </row>
    <row r="69" spans="1:12" ht="12.75">
      <c r="A69" s="90"/>
      <c r="B69" s="90"/>
      <c r="C69" s="90"/>
      <c r="D69" s="91"/>
      <c r="E69" s="90"/>
      <c r="F69" s="293"/>
      <c r="G69" s="293"/>
      <c r="H69" s="293"/>
      <c r="I69" s="293"/>
      <c r="J69" s="293"/>
      <c r="K69" s="293"/>
      <c r="L69" s="293"/>
    </row>
    <row r="70" spans="1:12" ht="12.75">
      <c r="A70" s="90"/>
      <c r="B70" s="90"/>
      <c r="C70" s="90"/>
      <c r="D70" s="91"/>
      <c r="E70" s="90"/>
      <c r="F70" s="293"/>
      <c r="G70" s="293"/>
      <c r="H70" s="293"/>
      <c r="I70" s="293"/>
      <c r="J70" s="293"/>
      <c r="K70" s="293"/>
      <c r="L70" s="293"/>
    </row>
    <row r="71" spans="1:12" ht="12.75">
      <c r="A71" s="90"/>
      <c r="B71" s="90"/>
      <c r="C71" s="90"/>
      <c r="D71" s="91"/>
      <c r="E71" s="90"/>
      <c r="F71" s="293"/>
      <c r="G71" s="293"/>
      <c r="H71" s="293"/>
      <c r="I71" s="293"/>
      <c r="J71" s="293"/>
      <c r="K71" s="293"/>
      <c r="L71" s="293"/>
    </row>
    <row r="72" spans="1:12" ht="12.75">
      <c r="A72" s="90"/>
      <c r="B72" s="90"/>
      <c r="C72" s="90"/>
      <c r="D72" s="91"/>
      <c r="E72" s="90"/>
      <c r="F72" s="293"/>
      <c r="G72" s="293"/>
      <c r="H72" s="293"/>
      <c r="I72" s="293"/>
      <c r="J72" s="293"/>
      <c r="K72" s="293"/>
      <c r="L72" s="293"/>
    </row>
    <row r="73" spans="1:12" ht="12.75">
      <c r="A73" s="90"/>
      <c r="B73" s="90"/>
      <c r="C73" s="90"/>
      <c r="D73" s="91"/>
      <c r="E73" s="90"/>
      <c r="F73" s="293"/>
      <c r="G73" s="293"/>
      <c r="H73" s="293"/>
      <c r="I73" s="293"/>
      <c r="J73" s="293"/>
      <c r="K73" s="293"/>
      <c r="L73" s="293"/>
    </row>
    <row r="74" spans="1:12" ht="12.75">
      <c r="A74" s="90"/>
      <c r="B74" s="90"/>
      <c r="C74" s="90"/>
      <c r="D74" s="91"/>
      <c r="E74" s="90"/>
      <c r="F74" s="293"/>
      <c r="G74" s="293"/>
      <c r="H74" s="293"/>
      <c r="I74" s="293"/>
      <c r="J74" s="293"/>
      <c r="K74" s="293"/>
      <c r="L74" s="293"/>
    </row>
    <row r="75" spans="1:12" ht="12.75">
      <c r="A75" s="90"/>
      <c r="B75" s="90"/>
      <c r="C75" s="90"/>
      <c r="D75" s="91"/>
      <c r="E75" s="90"/>
      <c r="F75" s="293"/>
      <c r="G75" s="293"/>
      <c r="H75" s="293"/>
      <c r="I75" s="293"/>
      <c r="J75" s="293"/>
      <c r="K75" s="293"/>
      <c r="L75" s="293"/>
    </row>
    <row r="76" spans="1:12" ht="12.75">
      <c r="A76" s="90"/>
      <c r="B76" s="90"/>
      <c r="C76" s="90"/>
      <c r="D76" s="91"/>
      <c r="E76" s="90"/>
      <c r="F76" s="293"/>
      <c r="G76" s="293"/>
      <c r="H76" s="293"/>
      <c r="I76" s="293"/>
      <c r="J76" s="293"/>
      <c r="K76" s="293"/>
      <c r="L76" s="293"/>
    </row>
    <row r="77" spans="1:12" ht="12.75">
      <c r="A77" s="90"/>
      <c r="B77" s="90"/>
      <c r="C77" s="90"/>
      <c r="D77" s="91"/>
      <c r="E77" s="90"/>
      <c r="F77" s="293"/>
      <c r="G77" s="293"/>
      <c r="H77" s="293"/>
      <c r="I77" s="293"/>
      <c r="J77" s="293"/>
      <c r="K77" s="293"/>
      <c r="L77" s="293"/>
    </row>
    <row r="78" spans="1:12" ht="12.75">
      <c r="A78" s="90"/>
      <c r="B78" s="90"/>
      <c r="C78" s="90"/>
      <c r="D78" s="91"/>
      <c r="E78" s="90"/>
      <c r="F78" s="293"/>
      <c r="G78" s="293"/>
      <c r="H78" s="293"/>
      <c r="I78" s="293"/>
      <c r="J78" s="293"/>
      <c r="K78" s="293"/>
      <c r="L78" s="293"/>
    </row>
    <row r="79" spans="1:12" ht="12.75">
      <c r="A79" s="90"/>
      <c r="B79" s="90"/>
      <c r="C79" s="90"/>
      <c r="D79" s="91"/>
      <c r="E79" s="90"/>
      <c r="F79" s="293"/>
      <c r="G79" s="293"/>
      <c r="H79" s="293"/>
      <c r="I79" s="293"/>
      <c r="J79" s="293"/>
      <c r="K79" s="293"/>
      <c r="L79" s="293"/>
    </row>
    <row r="80" spans="1:12" ht="12.75">
      <c r="A80" s="90"/>
      <c r="B80" s="90"/>
      <c r="C80" s="90"/>
      <c r="D80" s="91"/>
      <c r="E80" s="90"/>
      <c r="F80" s="293"/>
      <c r="G80" s="293"/>
      <c r="H80" s="293"/>
      <c r="I80" s="293"/>
      <c r="J80" s="293"/>
      <c r="K80" s="293"/>
      <c r="L80" s="293"/>
    </row>
    <row r="81" spans="1:12" ht="12.75">
      <c r="A81" s="90"/>
      <c r="B81" s="90"/>
      <c r="C81" s="90"/>
      <c r="D81" s="91"/>
      <c r="E81" s="90"/>
      <c r="F81" s="293"/>
      <c r="G81" s="293"/>
      <c r="H81" s="293"/>
      <c r="I81" s="293"/>
      <c r="J81" s="293"/>
      <c r="K81" s="293"/>
      <c r="L81" s="293"/>
    </row>
    <row r="82" spans="1:12" ht="12.75">
      <c r="A82" s="90"/>
      <c r="B82" s="90"/>
      <c r="C82" s="90"/>
      <c r="D82" s="91"/>
      <c r="E82" s="90"/>
      <c r="F82" s="293"/>
      <c r="G82" s="293"/>
      <c r="H82" s="293"/>
      <c r="I82" s="293"/>
      <c r="J82" s="293"/>
      <c r="K82" s="293"/>
      <c r="L82" s="293"/>
    </row>
    <row r="83" spans="1:12" ht="12.75">
      <c r="A83" s="90"/>
      <c r="B83" s="90"/>
      <c r="C83" s="90"/>
      <c r="D83" s="91"/>
      <c r="E83" s="90"/>
      <c r="F83" s="293"/>
      <c r="G83" s="293"/>
      <c r="H83" s="293"/>
      <c r="I83" s="293"/>
      <c r="J83" s="293"/>
      <c r="K83" s="293"/>
      <c r="L83" s="293"/>
    </row>
    <row r="84" spans="1:12" ht="12.75">
      <c r="A84" s="90"/>
      <c r="B84" s="90"/>
      <c r="C84" s="90"/>
      <c r="D84" s="91"/>
      <c r="E84" s="90"/>
      <c r="F84" s="293"/>
      <c r="G84" s="293"/>
      <c r="H84" s="293"/>
      <c r="I84" s="293"/>
      <c r="J84" s="293"/>
      <c r="K84" s="293"/>
      <c r="L84" s="293"/>
    </row>
    <row r="85" spans="1:12" ht="12.75">
      <c r="A85" s="90"/>
      <c r="B85" s="90"/>
      <c r="C85" s="90"/>
      <c r="D85" s="91"/>
      <c r="E85" s="90"/>
      <c r="F85" s="293"/>
      <c r="G85" s="293"/>
      <c r="H85" s="293"/>
      <c r="I85" s="293"/>
      <c r="J85" s="293"/>
      <c r="K85" s="293"/>
      <c r="L85" s="293"/>
    </row>
    <row r="86" spans="1:12" ht="12.75">
      <c r="A86" s="90"/>
      <c r="B86" s="90"/>
      <c r="C86" s="90"/>
      <c r="D86" s="91"/>
      <c r="E86" s="90"/>
      <c r="F86" s="293"/>
      <c r="G86" s="293"/>
      <c r="H86" s="293"/>
      <c r="I86" s="293"/>
      <c r="J86" s="293"/>
      <c r="K86" s="293"/>
      <c r="L86" s="293"/>
    </row>
    <row r="87" spans="1:12" ht="12.75">
      <c r="A87" s="90"/>
      <c r="B87" s="90"/>
      <c r="C87" s="90"/>
      <c r="D87" s="91"/>
      <c r="E87" s="90"/>
      <c r="F87" s="293"/>
      <c r="G87" s="293"/>
      <c r="H87" s="293"/>
      <c r="I87" s="293"/>
      <c r="J87" s="293"/>
      <c r="K87" s="293"/>
      <c r="L87" s="293"/>
    </row>
    <row r="88" spans="1:12" ht="12.75">
      <c r="A88" s="90"/>
      <c r="B88" s="90"/>
      <c r="C88" s="90"/>
      <c r="D88" s="91"/>
      <c r="E88" s="90"/>
      <c r="F88" s="293"/>
      <c r="G88" s="293"/>
      <c r="H88" s="293"/>
      <c r="I88" s="293"/>
      <c r="J88" s="293"/>
      <c r="K88" s="293"/>
      <c r="L88" s="293"/>
    </row>
    <row r="89" spans="1:12" ht="12.75">
      <c r="A89" s="90"/>
      <c r="B89" s="90"/>
      <c r="C89" s="90"/>
      <c r="D89" s="91"/>
      <c r="E89" s="90"/>
      <c r="F89" s="293"/>
      <c r="G89" s="293"/>
      <c r="H89" s="293"/>
      <c r="I89" s="293"/>
      <c r="J89" s="293"/>
      <c r="K89" s="293"/>
      <c r="L89" s="293"/>
    </row>
    <row r="90" spans="1:12" ht="12.75">
      <c r="A90" s="90"/>
      <c r="B90" s="90"/>
      <c r="C90" s="90"/>
      <c r="D90" s="91"/>
      <c r="E90" s="90"/>
      <c r="F90" s="293"/>
      <c r="G90" s="293"/>
      <c r="H90" s="293"/>
      <c r="I90" s="293"/>
      <c r="J90" s="293"/>
      <c r="K90" s="293"/>
      <c r="L90" s="293"/>
    </row>
    <row r="91" spans="1:12" ht="12.75">
      <c r="A91" s="90"/>
      <c r="B91" s="90"/>
      <c r="C91" s="90"/>
      <c r="D91" s="91"/>
      <c r="E91" s="90"/>
      <c r="F91" s="293"/>
      <c r="G91" s="293"/>
      <c r="H91" s="293"/>
      <c r="I91" s="293"/>
      <c r="J91" s="293"/>
      <c r="K91" s="293"/>
      <c r="L91" s="293"/>
    </row>
    <row r="92" spans="1:12" ht="12.75">
      <c r="A92" s="90"/>
      <c r="B92" s="90"/>
      <c r="C92" s="90"/>
      <c r="D92" s="91"/>
      <c r="E92" s="90"/>
      <c r="F92" s="293"/>
      <c r="G92" s="293"/>
      <c r="H92" s="293"/>
      <c r="I92" s="293"/>
      <c r="J92" s="293"/>
      <c r="K92" s="293"/>
      <c r="L92" s="293"/>
    </row>
    <row r="93" spans="1:12" ht="12.75">
      <c r="A93" s="90"/>
      <c r="B93" s="90"/>
      <c r="C93" s="90"/>
      <c r="D93" s="91"/>
      <c r="E93" s="90"/>
      <c r="F93" s="293"/>
      <c r="G93" s="293"/>
      <c r="H93" s="293"/>
      <c r="I93" s="293"/>
      <c r="J93" s="293"/>
      <c r="K93" s="293"/>
      <c r="L93" s="293"/>
    </row>
    <row r="94" spans="1:12" ht="12.75">
      <c r="A94" s="90"/>
      <c r="B94" s="90"/>
      <c r="C94" s="90"/>
      <c r="D94" s="91"/>
      <c r="E94" s="90"/>
      <c r="F94" s="293"/>
      <c r="G94" s="293"/>
      <c r="H94" s="293"/>
      <c r="I94" s="293"/>
      <c r="J94" s="293"/>
      <c r="K94" s="293"/>
      <c r="L94" s="293"/>
    </row>
    <row r="95" spans="1:12" ht="12.75">
      <c r="A95" s="90"/>
      <c r="B95" s="90"/>
      <c r="C95" s="90"/>
      <c r="D95" s="91"/>
      <c r="E95" s="90"/>
      <c r="F95" s="293"/>
      <c r="G95" s="293"/>
      <c r="H95" s="293"/>
      <c r="I95" s="293"/>
      <c r="J95" s="293"/>
      <c r="K95" s="293"/>
      <c r="L95" s="293"/>
    </row>
    <row r="96" spans="1:12" ht="12.75">
      <c r="A96" s="90"/>
      <c r="B96" s="90"/>
      <c r="C96" s="90"/>
      <c r="D96" s="91"/>
      <c r="E96" s="90"/>
      <c r="F96" s="293"/>
      <c r="G96" s="293"/>
      <c r="H96" s="293"/>
      <c r="I96" s="293"/>
      <c r="J96" s="293"/>
      <c r="K96" s="293"/>
      <c r="L96" s="293"/>
    </row>
    <row r="97" spans="1:12" ht="12.75">
      <c r="A97" s="90"/>
      <c r="B97" s="90"/>
      <c r="C97" s="90"/>
      <c r="D97" s="91"/>
      <c r="E97" s="90"/>
      <c r="F97" s="293"/>
      <c r="G97" s="293"/>
      <c r="H97" s="293"/>
      <c r="I97" s="293"/>
      <c r="J97" s="293"/>
      <c r="K97" s="293"/>
      <c r="L97" s="293"/>
    </row>
    <row r="98" spans="1:12" ht="12.75">
      <c r="A98" s="90"/>
      <c r="B98" s="90"/>
      <c r="C98" s="90"/>
      <c r="D98" s="91"/>
      <c r="E98" s="90"/>
      <c r="F98" s="293"/>
      <c r="G98" s="293"/>
      <c r="H98" s="293"/>
      <c r="I98" s="293"/>
      <c r="J98" s="293"/>
      <c r="K98" s="293"/>
      <c r="L98" s="293"/>
    </row>
    <row r="99" spans="1:12" ht="12.75">
      <c r="A99" s="90"/>
      <c r="B99" s="90"/>
      <c r="C99" s="90"/>
      <c r="D99" s="91"/>
      <c r="E99" s="90"/>
      <c r="F99" s="293"/>
      <c r="G99" s="293"/>
      <c r="H99" s="293"/>
      <c r="I99" s="293"/>
      <c r="J99" s="293"/>
      <c r="K99" s="293"/>
      <c r="L99" s="293"/>
    </row>
    <row r="100" spans="1:12" ht="12.75">
      <c r="A100" s="90"/>
      <c r="B100" s="90"/>
      <c r="C100" s="90"/>
      <c r="D100" s="91"/>
      <c r="E100" s="90"/>
      <c r="F100" s="293"/>
      <c r="G100" s="293"/>
      <c r="H100" s="293"/>
      <c r="I100" s="293"/>
      <c r="J100" s="293"/>
      <c r="K100" s="293"/>
      <c r="L100" s="293"/>
    </row>
    <row r="101" spans="1:12" ht="12.75">
      <c r="A101" s="90"/>
      <c r="B101" s="90"/>
      <c r="C101" s="90"/>
      <c r="D101" s="91"/>
      <c r="E101" s="90"/>
      <c r="F101" s="293"/>
      <c r="G101" s="293"/>
      <c r="H101" s="293"/>
      <c r="I101" s="293"/>
      <c r="J101" s="293"/>
      <c r="K101" s="293"/>
      <c r="L101" s="293"/>
    </row>
    <row r="102" spans="1:12" ht="12.75">
      <c r="A102" s="90"/>
      <c r="B102" s="90"/>
      <c r="C102" s="90"/>
      <c r="D102" s="91"/>
      <c r="E102" s="90"/>
      <c r="F102" s="293"/>
      <c r="G102" s="293"/>
      <c r="H102" s="293"/>
      <c r="I102" s="293"/>
      <c r="J102" s="293"/>
      <c r="K102" s="293"/>
      <c r="L102" s="293"/>
    </row>
    <row r="103" spans="1:12" ht="12.75">
      <c r="A103" s="90"/>
      <c r="B103" s="90"/>
      <c r="C103" s="90"/>
      <c r="D103" s="91"/>
      <c r="E103" s="90"/>
      <c r="F103" s="293"/>
      <c r="G103" s="293"/>
      <c r="H103" s="293"/>
      <c r="I103" s="293"/>
      <c r="J103" s="293"/>
      <c r="K103" s="293"/>
      <c r="L103" s="293"/>
    </row>
    <row r="104" spans="1:12" ht="12.75">
      <c r="A104" s="90"/>
      <c r="B104" s="90"/>
      <c r="C104" s="90"/>
      <c r="D104" s="91"/>
      <c r="E104" s="90"/>
      <c r="F104" s="293"/>
      <c r="G104" s="293"/>
      <c r="H104" s="293"/>
      <c r="I104" s="293"/>
      <c r="J104" s="293"/>
      <c r="K104" s="293"/>
      <c r="L104" s="293"/>
    </row>
    <row r="105" spans="1:12" ht="12.75">
      <c r="A105" s="90"/>
      <c r="B105" s="90"/>
      <c r="C105" s="90"/>
      <c r="D105" s="91"/>
      <c r="E105" s="90"/>
      <c r="F105" s="293"/>
      <c r="G105" s="293"/>
      <c r="H105" s="293"/>
      <c r="I105" s="293"/>
      <c r="J105" s="293"/>
      <c r="K105" s="293"/>
      <c r="L105" s="293"/>
    </row>
    <row r="106" spans="1:12" ht="12.75">
      <c r="A106" s="90"/>
      <c r="B106" s="90"/>
      <c r="C106" s="90"/>
      <c r="D106" s="91"/>
      <c r="E106" s="90"/>
      <c r="F106" s="293"/>
      <c r="G106" s="293"/>
      <c r="H106" s="293"/>
      <c r="I106" s="293"/>
      <c r="J106" s="293"/>
      <c r="K106" s="293"/>
      <c r="L106" s="293"/>
    </row>
    <row r="107" spans="1:12" ht="12.75">
      <c r="A107" s="90"/>
      <c r="B107" s="90"/>
      <c r="C107" s="90"/>
      <c r="D107" s="91"/>
      <c r="E107" s="90"/>
      <c r="F107" s="293"/>
      <c r="G107" s="293"/>
      <c r="H107" s="293"/>
      <c r="I107" s="293"/>
      <c r="J107" s="293"/>
      <c r="K107" s="293"/>
      <c r="L107" s="293"/>
    </row>
    <row r="108" spans="1:12" ht="12.75">
      <c r="A108" s="90"/>
      <c r="B108" s="90"/>
      <c r="C108" s="90"/>
      <c r="D108" s="91"/>
      <c r="E108" s="90"/>
      <c r="F108" s="293"/>
      <c r="G108" s="293"/>
      <c r="H108" s="293"/>
      <c r="I108" s="293"/>
      <c r="J108" s="293"/>
      <c r="K108" s="293"/>
      <c r="L108" s="293"/>
    </row>
    <row r="109" spans="1:12" ht="12.75">
      <c r="A109" s="90"/>
      <c r="B109" s="90"/>
      <c r="C109" s="90"/>
      <c r="D109" s="91"/>
      <c r="E109" s="90"/>
      <c r="F109" s="293"/>
      <c r="G109" s="293"/>
      <c r="H109" s="293"/>
      <c r="I109" s="293"/>
      <c r="J109" s="293"/>
      <c r="K109" s="293"/>
      <c r="L109" s="293"/>
    </row>
    <row r="110" spans="1:12" ht="12.75">
      <c r="A110" s="90"/>
      <c r="B110" s="90"/>
      <c r="C110" s="90"/>
      <c r="D110" s="91"/>
      <c r="E110" s="90"/>
      <c r="F110" s="293"/>
      <c r="G110" s="293"/>
      <c r="H110" s="293"/>
      <c r="I110" s="293"/>
      <c r="J110" s="293"/>
      <c r="K110" s="293"/>
      <c r="L110" s="293"/>
    </row>
    <row r="111" spans="1:12" ht="12.75">
      <c r="A111" s="90"/>
      <c r="B111" s="90"/>
      <c r="C111" s="90"/>
      <c r="D111" s="91"/>
      <c r="E111" s="90"/>
      <c r="F111" s="293"/>
      <c r="G111" s="293"/>
      <c r="H111" s="293"/>
      <c r="I111" s="293"/>
      <c r="J111" s="293"/>
      <c r="K111" s="293"/>
      <c r="L111" s="293"/>
    </row>
    <row r="112" spans="1:12" ht="12.75">
      <c r="A112" s="90"/>
      <c r="B112" s="90"/>
      <c r="C112" s="90"/>
      <c r="D112" s="91"/>
      <c r="E112" s="90"/>
      <c r="F112" s="293"/>
      <c r="G112" s="293"/>
      <c r="H112" s="293"/>
      <c r="I112" s="293"/>
      <c r="J112" s="293"/>
      <c r="K112" s="293"/>
      <c r="L112" s="293"/>
    </row>
    <row r="113" spans="1:12" ht="12.75">
      <c r="A113" s="90"/>
      <c r="B113" s="90"/>
      <c r="C113" s="90"/>
      <c r="D113" s="91"/>
      <c r="E113" s="90"/>
      <c r="F113" s="293"/>
      <c r="G113" s="293"/>
      <c r="H113" s="293"/>
      <c r="I113" s="293"/>
      <c r="J113" s="293"/>
      <c r="K113" s="293"/>
      <c r="L113" s="293"/>
    </row>
    <row r="114" spans="1:12" ht="12.75">
      <c r="A114" s="90"/>
      <c r="B114" s="90"/>
      <c r="C114" s="90"/>
      <c r="D114" s="91"/>
      <c r="E114" s="90"/>
      <c r="F114" s="293"/>
      <c r="G114" s="293"/>
      <c r="H114" s="293"/>
      <c r="I114" s="293"/>
      <c r="J114" s="293"/>
      <c r="K114" s="293"/>
      <c r="L114" s="293"/>
    </row>
    <row r="115" spans="1:12" ht="12.75">
      <c r="A115" s="90"/>
      <c r="B115" s="90"/>
      <c r="C115" s="90"/>
      <c r="D115" s="91"/>
      <c r="E115" s="90"/>
      <c r="F115" s="293"/>
      <c r="G115" s="293"/>
      <c r="H115" s="293"/>
      <c r="I115" s="293"/>
      <c r="J115" s="293"/>
      <c r="K115" s="293"/>
      <c r="L115" s="293"/>
    </row>
    <row r="116" spans="1:12" ht="12.75">
      <c r="A116" s="90"/>
      <c r="B116" s="90"/>
      <c r="C116" s="90"/>
      <c r="D116" s="91"/>
      <c r="E116" s="90"/>
      <c r="F116" s="293"/>
      <c r="G116" s="293"/>
      <c r="H116" s="293"/>
      <c r="I116" s="293"/>
      <c r="J116" s="293"/>
      <c r="K116" s="293"/>
      <c r="L116" s="293"/>
    </row>
    <row r="117" spans="1:12" ht="12.75">
      <c r="A117" s="90"/>
      <c r="B117" s="90"/>
      <c r="C117" s="90"/>
      <c r="D117" s="91"/>
      <c r="E117" s="90"/>
      <c r="F117" s="293"/>
      <c r="G117" s="293"/>
      <c r="H117" s="293"/>
      <c r="I117" s="293"/>
      <c r="J117" s="293"/>
      <c r="K117" s="293"/>
      <c r="L117" s="293"/>
    </row>
    <row r="118" spans="1:12" ht="12.75">
      <c r="A118" s="90"/>
      <c r="B118" s="90"/>
      <c r="C118" s="90"/>
      <c r="D118" s="91"/>
      <c r="E118" s="90"/>
      <c r="F118" s="293"/>
      <c r="G118" s="293"/>
      <c r="H118" s="293"/>
      <c r="I118" s="293"/>
      <c r="J118" s="293"/>
      <c r="K118" s="293"/>
      <c r="L118" s="293"/>
    </row>
    <row r="119" spans="1:12" ht="12.75">
      <c r="A119" s="90"/>
      <c r="B119" s="90"/>
      <c r="C119" s="90"/>
      <c r="D119" s="91"/>
      <c r="E119" s="90"/>
      <c r="F119" s="293"/>
      <c r="G119" s="293"/>
      <c r="H119" s="293"/>
      <c r="I119" s="293"/>
      <c r="J119" s="293"/>
      <c r="K119" s="293"/>
      <c r="L119" s="293"/>
    </row>
    <row r="120" spans="1:12" ht="12.75">
      <c r="A120" s="90"/>
      <c r="B120" s="90"/>
      <c r="C120" s="90"/>
      <c r="D120" s="91"/>
      <c r="E120" s="90"/>
      <c r="F120" s="293"/>
      <c r="G120" s="293"/>
      <c r="H120" s="293"/>
      <c r="I120" s="293"/>
      <c r="J120" s="293"/>
      <c r="K120" s="293"/>
      <c r="L120" s="293"/>
    </row>
    <row r="121" spans="1:12" ht="12.75">
      <c r="A121" s="90"/>
      <c r="B121" s="90"/>
      <c r="C121" s="90"/>
      <c r="D121" s="91"/>
      <c r="E121" s="90"/>
      <c r="F121" s="293"/>
      <c r="G121" s="293"/>
      <c r="H121" s="293"/>
      <c r="I121" s="293"/>
      <c r="J121" s="293"/>
      <c r="K121" s="293"/>
      <c r="L121" s="293"/>
    </row>
    <row r="122" spans="1:12" ht="12.75">
      <c r="A122" s="90"/>
      <c r="B122" s="90"/>
      <c r="C122" s="90"/>
      <c r="D122" s="91"/>
      <c r="E122" s="90"/>
      <c r="F122" s="293"/>
      <c r="G122" s="293"/>
      <c r="H122" s="293"/>
      <c r="I122" s="293"/>
      <c r="J122" s="293"/>
      <c r="K122" s="293"/>
      <c r="L122" s="293"/>
    </row>
    <row r="123" spans="1:12" ht="12.75">
      <c r="A123" s="90"/>
      <c r="B123" s="90"/>
      <c r="C123" s="90"/>
      <c r="D123" s="91"/>
      <c r="E123" s="90"/>
      <c r="F123" s="293"/>
      <c r="G123" s="293"/>
      <c r="H123" s="293"/>
      <c r="I123" s="293"/>
      <c r="J123" s="293"/>
      <c r="K123" s="293"/>
      <c r="L123" s="293"/>
    </row>
    <row r="124" spans="1:12" ht="12.75">
      <c r="A124" s="90"/>
      <c r="B124" s="90"/>
      <c r="C124" s="90"/>
      <c r="D124" s="91"/>
      <c r="E124" s="90"/>
      <c r="F124" s="293"/>
      <c r="G124" s="293"/>
      <c r="H124" s="293"/>
      <c r="I124" s="293"/>
      <c r="J124" s="293"/>
      <c r="K124" s="293"/>
      <c r="L124" s="293"/>
    </row>
    <row r="125" spans="1:12" ht="12.75">
      <c r="A125" s="90"/>
      <c r="B125" s="90"/>
      <c r="C125" s="90"/>
      <c r="D125" s="91"/>
      <c r="E125" s="90"/>
      <c r="F125" s="293"/>
      <c r="G125" s="293"/>
      <c r="H125" s="293"/>
      <c r="I125" s="293"/>
      <c r="J125" s="293"/>
      <c r="K125" s="293"/>
      <c r="L125" s="293"/>
    </row>
  </sheetData>
  <sheetProtection selectLockedCells="1" selectUnlockedCells="1"/>
  <mergeCells count="22">
    <mergeCell ref="A1:F1"/>
    <mergeCell ref="A3:A6"/>
    <mergeCell ref="B3:C6"/>
    <mergeCell ref="D3:E6"/>
    <mergeCell ref="G5:G6"/>
    <mergeCell ref="H5:H6"/>
    <mergeCell ref="D32:E32"/>
    <mergeCell ref="C18:E18"/>
    <mergeCell ref="F5:F6"/>
    <mergeCell ref="B7:E7"/>
    <mergeCell ref="C8:E8"/>
    <mergeCell ref="D9:E9"/>
    <mergeCell ref="D26:E26"/>
    <mergeCell ref="D20:E20"/>
    <mergeCell ref="I5:I6"/>
    <mergeCell ref="J5:J6"/>
    <mergeCell ref="D19:E19"/>
    <mergeCell ref="C31:E31"/>
    <mergeCell ref="F4:L4"/>
    <mergeCell ref="F3:L3"/>
    <mergeCell ref="K5:K6"/>
    <mergeCell ref="L5:L6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portrait" paperSize="9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1">
      <selection activeCell="P13" sqref="P13"/>
    </sheetView>
  </sheetViews>
  <sheetFormatPr defaultColWidth="11.57421875" defaultRowHeight="12.75"/>
  <cols>
    <col min="1" max="1" width="4.28125" style="0" customWidth="1"/>
    <col min="2" max="2" width="5.57421875" style="0" bestFit="1" customWidth="1"/>
    <col min="3" max="3" width="8.28125" style="0" customWidth="1"/>
    <col min="4" max="4" width="7.140625" style="0" customWidth="1"/>
    <col min="5" max="5" width="36.00390625" style="0" customWidth="1"/>
    <col min="6" max="10" width="15.00390625" style="92" bestFit="1" customWidth="1"/>
    <col min="11" max="13" width="0" style="0" hidden="1" customWidth="1"/>
    <col min="14" max="15" width="15.00390625" style="92" bestFit="1" customWidth="1"/>
  </cols>
  <sheetData>
    <row r="1" spans="1:15" ht="20.25" customHeight="1">
      <c r="A1" s="464" t="s">
        <v>141</v>
      </c>
      <c r="B1" s="464"/>
      <c r="C1" s="464"/>
      <c r="D1" s="464"/>
      <c r="E1" s="464"/>
      <c r="F1" s="464"/>
      <c r="G1"/>
      <c r="H1"/>
      <c r="I1"/>
      <c r="J1"/>
      <c r="N1"/>
      <c r="O1"/>
    </row>
    <row r="2" spans="1:15" ht="13.5" thickBot="1">
      <c r="A2" s="59"/>
      <c r="B2" s="59"/>
      <c r="C2" s="59"/>
      <c r="D2" s="59"/>
      <c r="E2" s="59"/>
      <c r="F2" s="295"/>
      <c r="G2" s="295"/>
      <c r="H2" s="295"/>
      <c r="I2" s="295"/>
      <c r="J2" s="295"/>
      <c r="N2" s="295"/>
      <c r="O2" s="295"/>
    </row>
    <row r="3" spans="1:15" ht="12.75" customHeight="1" thickBot="1">
      <c r="A3" s="457"/>
      <c r="B3" s="458" t="s">
        <v>64</v>
      </c>
      <c r="C3" s="458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49"/>
      <c r="M3" s="449"/>
      <c r="N3" s="449"/>
      <c r="O3" s="450"/>
    </row>
    <row r="4" spans="1:15" ht="13.5" thickBot="1">
      <c r="A4" s="457"/>
      <c r="B4" s="457"/>
      <c r="C4" s="458"/>
      <c r="D4" s="459"/>
      <c r="E4" s="459"/>
      <c r="F4" s="445" t="s">
        <v>788</v>
      </c>
      <c r="G4" s="446"/>
      <c r="H4" s="446"/>
      <c r="I4" s="446"/>
      <c r="J4" s="446"/>
      <c r="K4" s="446"/>
      <c r="L4" s="446"/>
      <c r="M4" s="446"/>
      <c r="N4" s="446"/>
      <c r="O4" s="447"/>
    </row>
    <row r="5" spans="1:15" ht="12.75" customHeight="1" thickBot="1">
      <c r="A5" s="457"/>
      <c r="B5" s="457"/>
      <c r="C5" s="458"/>
      <c r="D5" s="459"/>
      <c r="E5" s="459"/>
      <c r="F5" s="465">
        <v>2015</v>
      </c>
      <c r="G5" s="465" t="s">
        <v>837</v>
      </c>
      <c r="H5" s="465" t="s">
        <v>825</v>
      </c>
      <c r="I5" s="465" t="s">
        <v>883</v>
      </c>
      <c r="J5" s="465" t="s">
        <v>884</v>
      </c>
      <c r="N5" s="465" t="s">
        <v>929</v>
      </c>
      <c r="O5" s="465" t="s">
        <v>915</v>
      </c>
    </row>
    <row r="6" spans="1:15" ht="39.75" customHeight="1" thickBot="1">
      <c r="A6" s="457"/>
      <c r="B6" s="457"/>
      <c r="C6" s="458"/>
      <c r="D6" s="459"/>
      <c r="E6" s="459"/>
      <c r="F6" s="442"/>
      <c r="G6" s="442"/>
      <c r="H6" s="442"/>
      <c r="I6" s="442"/>
      <c r="J6" s="442"/>
      <c r="N6" s="442"/>
      <c r="O6" s="442"/>
    </row>
    <row r="7" spans="1:15" ht="23.25" customHeight="1" thickBot="1">
      <c r="A7" s="61"/>
      <c r="B7" s="453" t="s">
        <v>142</v>
      </c>
      <c r="C7" s="453"/>
      <c r="D7" s="453"/>
      <c r="E7" s="453"/>
      <c r="F7" s="241">
        <f>F8</f>
        <v>15800</v>
      </c>
      <c r="G7" s="241">
        <f>G8</f>
        <v>5200</v>
      </c>
      <c r="H7" s="241">
        <f>H8</f>
        <v>21000</v>
      </c>
      <c r="I7" s="241">
        <f>I8</f>
        <v>800</v>
      </c>
      <c r="J7" s="241">
        <f>J8</f>
        <v>21800</v>
      </c>
      <c r="N7" s="241">
        <f>N8</f>
        <v>2330</v>
      </c>
      <c r="O7" s="241">
        <f>J7+N7</f>
        <v>24130</v>
      </c>
    </row>
    <row r="8" spans="1:15" ht="13.5" thickBot="1">
      <c r="A8" s="63" t="s">
        <v>67</v>
      </c>
      <c r="B8" s="353">
        <v>10</v>
      </c>
      <c r="C8" s="462" t="s">
        <v>143</v>
      </c>
      <c r="D8" s="462"/>
      <c r="E8" s="462"/>
      <c r="F8" s="220">
        <f>SUM(F9+F16+F26+F30+F33+F36)</f>
        <v>15800</v>
      </c>
      <c r="G8" s="220">
        <f>SUM(G9+G16+G26+G30+G33+G36)</f>
        <v>5200</v>
      </c>
      <c r="H8" s="220">
        <f>SUM(H9+H16+H26+H30+H33+H36)</f>
        <v>21000</v>
      </c>
      <c r="I8" s="220">
        <f>SUM(I9+I16+I26+I30+I33+I36)</f>
        <v>800</v>
      </c>
      <c r="J8" s="220">
        <f>SUM(J9+J16+J26+J30+J33+J36)</f>
        <v>21800</v>
      </c>
      <c r="N8" s="220">
        <f>SUM(N9+N16+N26+N30+N33+N36)</f>
        <v>2330</v>
      </c>
      <c r="O8" s="220">
        <f>J8+N8</f>
        <v>24130</v>
      </c>
    </row>
    <row r="9" spans="1:15" ht="13.5" thickBot="1">
      <c r="A9" s="63" t="s">
        <v>70</v>
      </c>
      <c r="B9" s="66" t="s">
        <v>769</v>
      </c>
      <c r="C9" s="67" t="s">
        <v>796</v>
      </c>
      <c r="D9" s="463" t="s">
        <v>144</v>
      </c>
      <c r="E9" s="463"/>
      <c r="F9" s="211">
        <f>SUM(F10)</f>
        <v>1500</v>
      </c>
      <c r="G9" s="211">
        <f>SUM(G10)</f>
        <v>0</v>
      </c>
      <c r="H9" s="211">
        <f>SUM(H10)</f>
        <v>1500</v>
      </c>
      <c r="I9" s="211">
        <f>SUM(I10)</f>
        <v>0</v>
      </c>
      <c r="J9" s="211">
        <f>SUM(J10)</f>
        <v>1500</v>
      </c>
      <c r="K9" s="393"/>
      <c r="L9" s="393"/>
      <c r="M9" s="393"/>
      <c r="N9" s="211">
        <f>SUM(N10)</f>
        <v>0</v>
      </c>
      <c r="O9" s="211">
        <f>SUM(O10)</f>
        <v>1500</v>
      </c>
    </row>
    <row r="10" spans="1:15" ht="13.5" thickBot="1">
      <c r="A10" s="63" t="s">
        <v>73</v>
      </c>
      <c r="B10" s="66"/>
      <c r="C10" s="70"/>
      <c r="D10" s="455" t="s">
        <v>867</v>
      </c>
      <c r="E10" s="455"/>
      <c r="F10" s="213">
        <f>SUM(F11:F15)</f>
        <v>1500</v>
      </c>
      <c r="G10" s="213">
        <f>SUM(G11:G15)</f>
        <v>0</v>
      </c>
      <c r="H10" s="213">
        <f>SUM(H11:H15)</f>
        <v>1500</v>
      </c>
      <c r="I10" s="213">
        <f>SUM(I11:I15)</f>
        <v>0</v>
      </c>
      <c r="J10" s="213">
        <f>SUM(J11:J15)</f>
        <v>1500</v>
      </c>
      <c r="K10" s="393"/>
      <c r="L10" s="393"/>
      <c r="M10" s="393"/>
      <c r="N10" s="213">
        <f>SUM(N11:N15)</f>
        <v>0</v>
      </c>
      <c r="O10" s="213">
        <f aca="true" t="shared" si="0" ref="O10:O17">J10+N10</f>
        <v>1500</v>
      </c>
    </row>
    <row r="11" spans="1:15" ht="13.5" thickBot="1">
      <c r="A11" s="63" t="s">
        <v>75</v>
      </c>
      <c r="B11" s="348">
        <v>41</v>
      </c>
      <c r="C11" s="70"/>
      <c r="D11" s="94">
        <v>632003</v>
      </c>
      <c r="E11" s="70" t="s">
        <v>145</v>
      </c>
      <c r="F11" s="212">
        <v>200</v>
      </c>
      <c r="G11" s="212"/>
      <c r="H11" s="212">
        <f aca="true" t="shared" si="1" ref="H11:H37">F11+G11</f>
        <v>200</v>
      </c>
      <c r="I11" s="212"/>
      <c r="J11" s="212">
        <f aca="true" t="shared" si="2" ref="J11:J37">H11+I11</f>
        <v>200</v>
      </c>
      <c r="N11" s="212"/>
      <c r="O11" s="212">
        <f t="shared" si="0"/>
        <v>200</v>
      </c>
    </row>
    <row r="12" spans="1:15" ht="13.5" thickBot="1">
      <c r="A12" s="63" t="s">
        <v>77</v>
      </c>
      <c r="B12" s="348">
        <v>41</v>
      </c>
      <c r="C12" s="70"/>
      <c r="D12" s="94">
        <v>633006</v>
      </c>
      <c r="E12" s="70" t="s">
        <v>88</v>
      </c>
      <c r="F12" s="212">
        <v>100</v>
      </c>
      <c r="G12" s="212"/>
      <c r="H12" s="212">
        <f t="shared" si="1"/>
        <v>100</v>
      </c>
      <c r="I12" s="212"/>
      <c r="J12" s="212">
        <f t="shared" si="2"/>
        <v>100</v>
      </c>
      <c r="N12" s="212"/>
      <c r="O12" s="212">
        <f t="shared" si="0"/>
        <v>100</v>
      </c>
    </row>
    <row r="13" spans="1:15" ht="13.5" thickBot="1">
      <c r="A13" s="63" t="s">
        <v>79</v>
      </c>
      <c r="B13" s="348">
        <v>41</v>
      </c>
      <c r="C13" s="70"/>
      <c r="D13" s="94">
        <v>634001</v>
      </c>
      <c r="E13" s="70" t="s">
        <v>146</v>
      </c>
      <c r="F13" s="212"/>
      <c r="G13" s="212"/>
      <c r="H13" s="212">
        <f t="shared" si="1"/>
        <v>0</v>
      </c>
      <c r="I13" s="212"/>
      <c r="J13" s="212">
        <f t="shared" si="2"/>
        <v>0</v>
      </c>
      <c r="N13" s="212"/>
      <c r="O13" s="212">
        <f t="shared" si="0"/>
        <v>0</v>
      </c>
    </row>
    <row r="14" spans="1:15" ht="13.5" thickBot="1">
      <c r="A14" s="63" t="s">
        <v>81</v>
      </c>
      <c r="B14" s="348">
        <v>41</v>
      </c>
      <c r="C14" s="70"/>
      <c r="D14" s="70" t="s">
        <v>795</v>
      </c>
      <c r="E14" s="70" t="s">
        <v>147</v>
      </c>
      <c r="F14" s="212">
        <v>200</v>
      </c>
      <c r="G14" s="212"/>
      <c r="H14" s="212">
        <f t="shared" si="1"/>
        <v>200</v>
      </c>
      <c r="I14" s="212"/>
      <c r="J14" s="212">
        <f t="shared" si="2"/>
        <v>200</v>
      </c>
      <c r="N14" s="212"/>
      <c r="O14" s="212">
        <f t="shared" si="0"/>
        <v>200</v>
      </c>
    </row>
    <row r="15" spans="1:15" ht="13.5" thickBot="1">
      <c r="A15" s="63" t="s">
        <v>83</v>
      </c>
      <c r="B15" s="348">
        <v>41</v>
      </c>
      <c r="C15" s="70"/>
      <c r="D15" s="94">
        <v>637027</v>
      </c>
      <c r="E15" s="70" t="s">
        <v>149</v>
      </c>
      <c r="F15" s="212">
        <v>1000</v>
      </c>
      <c r="G15" s="212"/>
      <c r="H15" s="212">
        <f t="shared" si="1"/>
        <v>1000</v>
      </c>
      <c r="I15" s="212"/>
      <c r="J15" s="212">
        <f t="shared" si="2"/>
        <v>1000</v>
      </c>
      <c r="N15" s="212"/>
      <c r="O15" s="212">
        <f t="shared" si="0"/>
        <v>1000</v>
      </c>
    </row>
    <row r="16" spans="1:15" ht="13.5" thickBot="1">
      <c r="A16" s="63" t="s">
        <v>85</v>
      </c>
      <c r="B16" s="66"/>
      <c r="C16" s="67" t="s">
        <v>796</v>
      </c>
      <c r="D16" s="460" t="s">
        <v>151</v>
      </c>
      <c r="E16" s="460"/>
      <c r="F16" s="211">
        <f>SUM(F17+F23)</f>
        <v>9100</v>
      </c>
      <c r="G16" s="211">
        <f>SUM(G17+G23)</f>
        <v>3000</v>
      </c>
      <c r="H16" s="211">
        <f>SUM(H17+H23)</f>
        <v>12100</v>
      </c>
      <c r="I16" s="211">
        <f>SUM(I17+I23)</f>
        <v>0</v>
      </c>
      <c r="J16" s="211">
        <f>SUM(J17+J23)</f>
        <v>12100</v>
      </c>
      <c r="N16" s="211">
        <f>SUM(N17+N23)</f>
        <v>1830</v>
      </c>
      <c r="O16" s="211">
        <f t="shared" si="0"/>
        <v>13930</v>
      </c>
    </row>
    <row r="17" spans="1:15" ht="13.5" thickBot="1">
      <c r="A17" s="63" t="s">
        <v>87</v>
      </c>
      <c r="B17" s="66"/>
      <c r="C17" s="70"/>
      <c r="D17" s="455" t="s">
        <v>153</v>
      </c>
      <c r="E17" s="455"/>
      <c r="F17" s="213">
        <f>SUM(F18:F22)</f>
        <v>7600</v>
      </c>
      <c r="G17" s="213">
        <f>SUM(G18:G22)</f>
        <v>0</v>
      </c>
      <c r="H17" s="213">
        <f>SUM(H18:H22)</f>
        <v>7600</v>
      </c>
      <c r="I17" s="213">
        <f>SUM(I18:I22)</f>
        <v>0</v>
      </c>
      <c r="J17" s="213">
        <f>SUM(J18:J22)</f>
        <v>7600</v>
      </c>
      <c r="N17" s="213">
        <f>SUM(N18:N22)</f>
        <v>830</v>
      </c>
      <c r="O17" s="213">
        <f t="shared" si="0"/>
        <v>8430</v>
      </c>
    </row>
    <row r="18" spans="1:15" ht="13.5" thickBot="1">
      <c r="A18" s="63" t="s">
        <v>148</v>
      </c>
      <c r="B18" s="348">
        <v>41</v>
      </c>
      <c r="C18" s="70"/>
      <c r="D18" s="71">
        <v>611</v>
      </c>
      <c r="E18" s="70" t="s">
        <v>74</v>
      </c>
      <c r="F18" s="212">
        <v>5000</v>
      </c>
      <c r="G18" s="212"/>
      <c r="H18" s="212">
        <f t="shared" si="1"/>
        <v>5000</v>
      </c>
      <c r="I18" s="212"/>
      <c r="J18" s="212">
        <f t="shared" si="2"/>
        <v>5000</v>
      </c>
      <c r="N18" s="212">
        <v>910</v>
      </c>
      <c r="O18" s="212">
        <f>M18+N18</f>
        <v>910</v>
      </c>
    </row>
    <row r="19" spans="1:15" ht="13.5" thickBot="1">
      <c r="A19" s="63" t="s">
        <v>181</v>
      </c>
      <c r="B19" s="348">
        <v>41</v>
      </c>
      <c r="C19" s="70"/>
      <c r="D19" s="71">
        <v>620</v>
      </c>
      <c r="E19" s="70" t="s">
        <v>80</v>
      </c>
      <c r="F19" s="212">
        <v>2000</v>
      </c>
      <c r="G19" s="212"/>
      <c r="H19" s="212">
        <f t="shared" si="1"/>
        <v>2000</v>
      </c>
      <c r="I19" s="212"/>
      <c r="J19" s="212">
        <f t="shared" si="2"/>
        <v>2000</v>
      </c>
      <c r="N19" s="212">
        <v>-260</v>
      </c>
      <c r="O19" s="212">
        <f>M19+N19</f>
        <v>-260</v>
      </c>
    </row>
    <row r="20" spans="1:15" ht="13.5" thickBot="1">
      <c r="A20" s="63" t="s">
        <v>150</v>
      </c>
      <c r="B20" s="348">
        <v>41</v>
      </c>
      <c r="C20" s="70"/>
      <c r="D20" s="94">
        <v>637014</v>
      </c>
      <c r="E20" s="95" t="s">
        <v>86</v>
      </c>
      <c r="F20" s="219">
        <v>400</v>
      </c>
      <c r="G20" s="219"/>
      <c r="H20" s="219">
        <f t="shared" si="1"/>
        <v>400</v>
      </c>
      <c r="I20" s="219"/>
      <c r="J20" s="219">
        <f t="shared" si="2"/>
        <v>400</v>
      </c>
      <c r="N20" s="219">
        <v>200</v>
      </c>
      <c r="O20" s="219">
        <f>M20+N20</f>
        <v>200</v>
      </c>
    </row>
    <row r="21" spans="1:15" ht="13.5" thickBot="1">
      <c r="A21" s="63" t="s">
        <v>152</v>
      </c>
      <c r="B21" s="348">
        <v>41</v>
      </c>
      <c r="C21" s="70"/>
      <c r="D21" s="94">
        <v>637016</v>
      </c>
      <c r="E21" s="70" t="s">
        <v>82</v>
      </c>
      <c r="F21" s="212">
        <v>100</v>
      </c>
      <c r="G21" s="212"/>
      <c r="H21" s="212">
        <f t="shared" si="1"/>
        <v>100</v>
      </c>
      <c r="I21" s="212"/>
      <c r="J21" s="212">
        <f t="shared" si="2"/>
        <v>100</v>
      </c>
      <c r="N21" s="212"/>
      <c r="O21" s="212">
        <f>M21+N21</f>
        <v>0</v>
      </c>
    </row>
    <row r="22" spans="1:15" ht="13.5" thickBot="1">
      <c r="A22" s="63" t="s">
        <v>89</v>
      </c>
      <c r="B22" s="348">
        <v>41</v>
      </c>
      <c r="C22" s="70"/>
      <c r="D22" s="94">
        <v>642015</v>
      </c>
      <c r="E22" s="70" t="s">
        <v>84</v>
      </c>
      <c r="F22" s="212">
        <v>100</v>
      </c>
      <c r="G22" s="212"/>
      <c r="H22" s="212">
        <f t="shared" si="1"/>
        <v>100</v>
      </c>
      <c r="I22" s="212"/>
      <c r="J22" s="212">
        <f t="shared" si="2"/>
        <v>100</v>
      </c>
      <c r="N22" s="212">
        <v>-20</v>
      </c>
      <c r="O22" s="212">
        <f>M22+N22</f>
        <v>-20</v>
      </c>
    </row>
    <row r="23" spans="1:15" ht="13.5" thickBot="1">
      <c r="A23" s="63" t="s">
        <v>92</v>
      </c>
      <c r="B23" s="66"/>
      <c r="C23" s="70"/>
      <c r="D23" s="455" t="s">
        <v>154</v>
      </c>
      <c r="E23" s="455"/>
      <c r="F23" s="213">
        <f>SUM(F24:F25)</f>
        <v>1500</v>
      </c>
      <c r="G23" s="213">
        <f>SUM(G24:G25)</f>
        <v>3000</v>
      </c>
      <c r="H23" s="213">
        <f>SUM(H24:H25)</f>
        <v>4500</v>
      </c>
      <c r="I23" s="213">
        <f>SUM(I24:I25)</f>
        <v>0</v>
      </c>
      <c r="J23" s="213">
        <f>SUM(J24:J25)</f>
        <v>4500</v>
      </c>
      <c r="N23" s="213">
        <f>SUM(N24:N25)</f>
        <v>1000</v>
      </c>
      <c r="O23" s="213">
        <f>SUM(O24:O25)</f>
        <v>5500</v>
      </c>
    </row>
    <row r="24" spans="1:15" ht="13.5" thickBot="1">
      <c r="A24" s="63" t="s">
        <v>94</v>
      </c>
      <c r="B24" s="348">
        <v>41</v>
      </c>
      <c r="C24" s="70"/>
      <c r="D24" s="94">
        <v>642014</v>
      </c>
      <c r="E24" s="70" t="s">
        <v>155</v>
      </c>
      <c r="F24" s="212"/>
      <c r="G24" s="212">
        <v>3000</v>
      </c>
      <c r="H24" s="212">
        <f t="shared" si="1"/>
        <v>3000</v>
      </c>
      <c r="I24" s="212"/>
      <c r="J24" s="212">
        <f t="shared" si="2"/>
        <v>3000</v>
      </c>
      <c r="N24" s="212">
        <v>1500</v>
      </c>
      <c r="O24" s="212">
        <f aca="true" t="shared" si="3" ref="O24:O37">J24+N24</f>
        <v>4500</v>
      </c>
    </row>
    <row r="25" spans="1:15" ht="13.5" thickBot="1">
      <c r="A25" s="63" t="s">
        <v>95</v>
      </c>
      <c r="B25" s="348">
        <v>41</v>
      </c>
      <c r="C25" s="70"/>
      <c r="D25" s="94">
        <v>642014</v>
      </c>
      <c r="E25" s="70" t="s">
        <v>156</v>
      </c>
      <c r="F25" s="212">
        <v>1500</v>
      </c>
      <c r="G25" s="212"/>
      <c r="H25" s="212">
        <f t="shared" si="1"/>
        <v>1500</v>
      </c>
      <c r="I25" s="212"/>
      <c r="J25" s="212">
        <f t="shared" si="2"/>
        <v>1500</v>
      </c>
      <c r="N25" s="212">
        <v>-500</v>
      </c>
      <c r="O25" s="212">
        <f t="shared" si="3"/>
        <v>1000</v>
      </c>
    </row>
    <row r="26" spans="1:15" ht="12.75" customHeight="1" thickBot="1">
      <c r="A26" s="63" t="s">
        <v>96</v>
      </c>
      <c r="B26" s="66"/>
      <c r="C26" s="67" t="s">
        <v>797</v>
      </c>
      <c r="D26" s="461" t="s">
        <v>158</v>
      </c>
      <c r="E26" s="461"/>
      <c r="F26" s="242">
        <f>SUM(F27:F29)</f>
        <v>500</v>
      </c>
      <c r="G26" s="242">
        <f>SUM(G27:G29)</f>
        <v>100</v>
      </c>
      <c r="H26" s="242">
        <f>SUM(H27:H29)</f>
        <v>600</v>
      </c>
      <c r="I26" s="242">
        <f>SUM(I27:I29)</f>
        <v>0</v>
      </c>
      <c r="J26" s="242">
        <f>SUM(J27:J29)</f>
        <v>600</v>
      </c>
      <c r="N26" s="242">
        <f>SUM(N27:N29)</f>
        <v>0</v>
      </c>
      <c r="O26" s="242">
        <f t="shared" si="3"/>
        <v>600</v>
      </c>
    </row>
    <row r="27" spans="1:15" ht="13.5" thickBot="1">
      <c r="A27" s="63" t="s">
        <v>97</v>
      </c>
      <c r="B27" s="348">
        <v>41</v>
      </c>
      <c r="C27" s="70"/>
      <c r="D27" s="94">
        <v>633006</v>
      </c>
      <c r="E27" s="70" t="s">
        <v>88</v>
      </c>
      <c r="F27" s="212">
        <v>300</v>
      </c>
      <c r="G27" s="212">
        <v>100</v>
      </c>
      <c r="H27" s="212">
        <f t="shared" si="1"/>
        <v>400</v>
      </c>
      <c r="I27" s="212"/>
      <c r="J27" s="212">
        <f t="shared" si="2"/>
        <v>400</v>
      </c>
      <c r="N27" s="212"/>
      <c r="O27" s="212">
        <f t="shared" si="3"/>
        <v>400</v>
      </c>
    </row>
    <row r="28" spans="1:15" ht="13.5" thickBot="1">
      <c r="A28" s="63" t="s">
        <v>98</v>
      </c>
      <c r="B28" s="348">
        <v>41</v>
      </c>
      <c r="C28" s="70"/>
      <c r="D28" s="94">
        <v>633010</v>
      </c>
      <c r="E28" s="70" t="s">
        <v>160</v>
      </c>
      <c r="F28" s="212"/>
      <c r="G28" s="212"/>
      <c r="H28" s="212">
        <f t="shared" si="1"/>
        <v>0</v>
      </c>
      <c r="I28" s="212"/>
      <c r="J28" s="212">
        <f t="shared" si="2"/>
        <v>0</v>
      </c>
      <c r="N28" s="212"/>
      <c r="O28" s="212">
        <f t="shared" si="3"/>
        <v>0</v>
      </c>
    </row>
    <row r="29" spans="1:15" ht="13.5" thickBot="1">
      <c r="A29" s="63" t="s">
        <v>99</v>
      </c>
      <c r="B29" s="348">
        <v>41</v>
      </c>
      <c r="C29" s="70"/>
      <c r="D29" s="94">
        <v>637004</v>
      </c>
      <c r="E29" s="70" t="s">
        <v>162</v>
      </c>
      <c r="F29" s="212">
        <v>200</v>
      </c>
      <c r="G29" s="212"/>
      <c r="H29" s="212">
        <f t="shared" si="1"/>
        <v>200</v>
      </c>
      <c r="I29" s="212"/>
      <c r="J29" s="212">
        <f t="shared" si="2"/>
        <v>200</v>
      </c>
      <c r="N29" s="212"/>
      <c r="O29" s="212">
        <f t="shared" si="3"/>
        <v>200</v>
      </c>
    </row>
    <row r="30" spans="1:15" ht="13.5" thickBot="1">
      <c r="A30" s="63" t="s">
        <v>100</v>
      </c>
      <c r="B30" s="66"/>
      <c r="C30" s="67" t="s">
        <v>797</v>
      </c>
      <c r="D30" s="460" t="s">
        <v>860</v>
      </c>
      <c r="E30" s="460"/>
      <c r="F30" s="211">
        <f>SUM(F31:F32)</f>
        <v>0</v>
      </c>
      <c r="G30" s="211">
        <f>SUM(G31:G32)</f>
        <v>2100</v>
      </c>
      <c r="H30" s="211">
        <f>SUM(H31:H32)</f>
        <v>2100</v>
      </c>
      <c r="I30" s="211">
        <f>SUM(I31:I32)</f>
        <v>0</v>
      </c>
      <c r="J30" s="211">
        <f>SUM(J31:J32)</f>
        <v>2100</v>
      </c>
      <c r="N30" s="211">
        <f>SUM(N31:N32)</f>
        <v>-400</v>
      </c>
      <c r="O30" s="211">
        <f t="shared" si="3"/>
        <v>1700</v>
      </c>
    </row>
    <row r="31" spans="1:15" ht="13.5" thickBot="1">
      <c r="A31" s="63" t="s">
        <v>103</v>
      </c>
      <c r="B31" s="348">
        <v>41</v>
      </c>
      <c r="C31" s="70"/>
      <c r="D31" s="94">
        <v>637027</v>
      </c>
      <c r="E31" s="70" t="s">
        <v>161</v>
      </c>
      <c r="F31" s="212"/>
      <c r="G31" s="212">
        <v>600</v>
      </c>
      <c r="H31" s="212">
        <f t="shared" si="1"/>
        <v>600</v>
      </c>
      <c r="I31" s="212"/>
      <c r="J31" s="212">
        <f t="shared" si="2"/>
        <v>600</v>
      </c>
      <c r="N31" s="212">
        <v>-100</v>
      </c>
      <c r="O31" s="212">
        <f t="shared" si="3"/>
        <v>500</v>
      </c>
    </row>
    <row r="32" spans="1:15" ht="13.5" thickBot="1">
      <c r="A32" s="63" t="s">
        <v>105</v>
      </c>
      <c r="B32" s="348"/>
      <c r="C32" s="70"/>
      <c r="D32" s="94">
        <v>637004</v>
      </c>
      <c r="E32" s="70" t="s">
        <v>861</v>
      </c>
      <c r="F32" s="212"/>
      <c r="G32" s="212">
        <v>1500</v>
      </c>
      <c r="H32" s="212">
        <f t="shared" si="1"/>
        <v>1500</v>
      </c>
      <c r="I32" s="212"/>
      <c r="J32" s="212">
        <f t="shared" si="2"/>
        <v>1500</v>
      </c>
      <c r="N32" s="212">
        <v>-300</v>
      </c>
      <c r="O32" s="212">
        <f t="shared" si="3"/>
        <v>1200</v>
      </c>
    </row>
    <row r="33" spans="1:15" ht="13.5" thickBot="1">
      <c r="A33" s="63" t="s">
        <v>107</v>
      </c>
      <c r="B33" s="66"/>
      <c r="C33" s="67" t="s">
        <v>803</v>
      </c>
      <c r="D33" s="460" t="s">
        <v>164</v>
      </c>
      <c r="E33" s="460"/>
      <c r="F33" s="211">
        <f>SUM(F34:F35)</f>
        <v>4200</v>
      </c>
      <c r="G33" s="211">
        <f>SUM(G34:G35)</f>
        <v>0</v>
      </c>
      <c r="H33" s="211">
        <f>SUM(H34:H35)</f>
        <v>4200</v>
      </c>
      <c r="I33" s="211">
        <f>SUM(I34:I35)</f>
        <v>800</v>
      </c>
      <c r="J33" s="211">
        <f>SUM(J34:J35)</f>
        <v>5000</v>
      </c>
      <c r="N33" s="211">
        <f>SUM(N34:N35)</f>
        <v>900</v>
      </c>
      <c r="O33" s="211">
        <f t="shared" si="3"/>
        <v>5900</v>
      </c>
    </row>
    <row r="34" spans="1:15" ht="13.5" thickBot="1">
      <c r="A34" s="63" t="s">
        <v>109</v>
      </c>
      <c r="B34" s="348">
        <v>111</v>
      </c>
      <c r="C34" s="70"/>
      <c r="D34" s="94">
        <v>642019</v>
      </c>
      <c r="E34" s="70" t="s">
        <v>165</v>
      </c>
      <c r="F34" s="212">
        <v>2200</v>
      </c>
      <c r="G34" s="212"/>
      <c r="H34" s="212">
        <f t="shared" si="1"/>
        <v>2200</v>
      </c>
      <c r="I34" s="212">
        <v>800</v>
      </c>
      <c r="J34" s="212">
        <f t="shared" si="2"/>
        <v>3000</v>
      </c>
      <c r="N34" s="212">
        <v>1900</v>
      </c>
      <c r="O34" s="212">
        <f t="shared" si="3"/>
        <v>4900</v>
      </c>
    </row>
    <row r="35" spans="1:15" ht="13.5" thickBot="1">
      <c r="A35" s="63" t="s">
        <v>111</v>
      </c>
      <c r="B35" s="348">
        <v>41</v>
      </c>
      <c r="C35" s="70"/>
      <c r="D35" s="94">
        <v>642042</v>
      </c>
      <c r="E35" s="70" t="s">
        <v>166</v>
      </c>
      <c r="F35" s="212">
        <v>2000</v>
      </c>
      <c r="G35" s="212"/>
      <c r="H35" s="212">
        <f t="shared" si="1"/>
        <v>2000</v>
      </c>
      <c r="I35" s="212"/>
      <c r="J35" s="212">
        <f t="shared" si="2"/>
        <v>2000</v>
      </c>
      <c r="N35" s="212">
        <v>-1000</v>
      </c>
      <c r="O35" s="212">
        <f t="shared" si="3"/>
        <v>1000</v>
      </c>
    </row>
    <row r="36" spans="1:15" ht="13.5" thickBot="1">
      <c r="A36" s="63" t="s">
        <v>113</v>
      </c>
      <c r="B36" s="66"/>
      <c r="C36" s="67" t="s">
        <v>797</v>
      </c>
      <c r="D36" s="460" t="s">
        <v>168</v>
      </c>
      <c r="E36" s="460"/>
      <c r="F36" s="211">
        <f>SUM(F37)</f>
        <v>500</v>
      </c>
      <c r="G36" s="211">
        <f>SUM(G37)</f>
        <v>0</v>
      </c>
      <c r="H36" s="211">
        <f>SUM(H37)</f>
        <v>500</v>
      </c>
      <c r="I36" s="211">
        <f>SUM(I37)</f>
        <v>0</v>
      </c>
      <c r="J36" s="211">
        <f>SUM(J37)</f>
        <v>500</v>
      </c>
      <c r="N36" s="211">
        <f>SUM(N37)</f>
        <v>0</v>
      </c>
      <c r="O36" s="211">
        <f t="shared" si="3"/>
        <v>500</v>
      </c>
    </row>
    <row r="37" spans="1:15" ht="13.5" thickBot="1">
      <c r="A37" s="63" t="s">
        <v>115</v>
      </c>
      <c r="B37" s="349">
        <v>41</v>
      </c>
      <c r="C37" s="97"/>
      <c r="D37" s="98">
        <v>637005</v>
      </c>
      <c r="E37" s="97" t="s">
        <v>170</v>
      </c>
      <c r="F37" s="223">
        <v>500</v>
      </c>
      <c r="G37" s="223"/>
      <c r="H37" s="223">
        <f t="shared" si="1"/>
        <v>500</v>
      </c>
      <c r="I37" s="223"/>
      <c r="J37" s="223">
        <f t="shared" si="2"/>
        <v>500</v>
      </c>
      <c r="N37" s="223"/>
      <c r="O37" s="223">
        <f t="shared" si="3"/>
        <v>500</v>
      </c>
    </row>
    <row r="38" spans="1:15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N38" s="90"/>
      <c r="O38" s="90"/>
    </row>
    <row r="39" spans="1:15" ht="12.75">
      <c r="A39" s="90"/>
      <c r="B39" s="90"/>
      <c r="C39" s="90"/>
      <c r="D39" s="90"/>
      <c r="E39" s="90"/>
      <c r="F39" s="90"/>
      <c r="G39" s="90"/>
      <c r="H39" s="90"/>
      <c r="I39" s="90"/>
      <c r="J39" s="90"/>
      <c r="N39" s="90"/>
      <c r="O39" s="90"/>
    </row>
    <row r="40" spans="1:15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N40" s="90"/>
      <c r="O40" s="90"/>
    </row>
    <row r="41" spans="1:15" ht="12.75">
      <c r="A41" s="90"/>
      <c r="B41" s="90"/>
      <c r="C41" s="90"/>
      <c r="D41" s="90"/>
      <c r="E41" s="90"/>
      <c r="F41" s="90"/>
      <c r="G41" s="90"/>
      <c r="H41" s="90"/>
      <c r="I41" s="90"/>
      <c r="J41" s="90"/>
      <c r="N41" s="90"/>
      <c r="O41" s="90"/>
    </row>
    <row r="42" spans="1:15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N42" s="90"/>
      <c r="O42" s="90"/>
    </row>
    <row r="43" spans="1:15" ht="12.75">
      <c r="A43" s="90"/>
      <c r="B43" s="90"/>
      <c r="C43" s="90"/>
      <c r="D43" s="90"/>
      <c r="E43" s="90"/>
      <c r="F43" s="90"/>
      <c r="G43" s="90"/>
      <c r="H43" s="90"/>
      <c r="I43" s="90"/>
      <c r="J43" s="90"/>
      <c r="N43" s="90"/>
      <c r="O43" s="90"/>
    </row>
    <row r="44" spans="1:15" ht="12.75">
      <c r="A44" s="90"/>
      <c r="B44" s="90"/>
      <c r="C44" s="90"/>
      <c r="D44" s="90"/>
      <c r="E44" s="90"/>
      <c r="F44" s="90"/>
      <c r="G44" s="90"/>
      <c r="H44" s="90"/>
      <c r="I44" s="90"/>
      <c r="J44" s="90"/>
      <c r="N44" s="90"/>
      <c r="O44" s="90"/>
    </row>
    <row r="45" spans="1:15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N45" s="90"/>
      <c r="O45" s="90"/>
    </row>
    <row r="46" spans="1:15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N46" s="90"/>
      <c r="O46" s="90"/>
    </row>
    <row r="47" spans="1:15" ht="12.75">
      <c r="A47" s="90"/>
      <c r="B47" s="90"/>
      <c r="C47" s="90"/>
      <c r="D47" s="90"/>
      <c r="E47" s="90"/>
      <c r="F47" s="90"/>
      <c r="G47" s="90"/>
      <c r="H47" s="90"/>
      <c r="I47" s="90"/>
      <c r="J47" s="90"/>
      <c r="N47" s="90"/>
      <c r="O47" s="90"/>
    </row>
    <row r="48" spans="1:15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N48" s="90"/>
      <c r="O48" s="90"/>
    </row>
    <row r="49" spans="1:15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N49" s="90"/>
      <c r="O49" s="90"/>
    </row>
    <row r="50" spans="1:15" ht="12.75">
      <c r="A50" s="90"/>
      <c r="B50" s="90"/>
      <c r="C50" s="90"/>
      <c r="D50" s="90"/>
      <c r="E50" s="90"/>
      <c r="F50" s="90"/>
      <c r="G50" s="90"/>
      <c r="H50" s="90"/>
      <c r="I50" s="90"/>
      <c r="J50" s="90"/>
      <c r="N50" s="90"/>
      <c r="O50" s="90"/>
    </row>
    <row r="51" spans="1:15" ht="12.75">
      <c r="A51" s="90"/>
      <c r="B51" s="90"/>
      <c r="C51" s="90"/>
      <c r="D51" s="90"/>
      <c r="E51" s="90"/>
      <c r="F51" s="90"/>
      <c r="G51" s="90"/>
      <c r="H51" s="90"/>
      <c r="I51" s="90"/>
      <c r="J51" s="90"/>
      <c r="N51" s="90"/>
      <c r="O51" s="90"/>
    </row>
    <row r="52" spans="1:15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N52" s="90"/>
      <c r="O52" s="90"/>
    </row>
    <row r="53" spans="1:15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N53" s="90"/>
      <c r="O53" s="90"/>
    </row>
    <row r="54" spans="1:15" ht="12.75">
      <c r="A54" s="90"/>
      <c r="B54" s="90"/>
      <c r="C54" s="90"/>
      <c r="D54" s="90"/>
      <c r="E54" s="90"/>
      <c r="F54" s="90"/>
      <c r="G54" s="90"/>
      <c r="H54" s="90"/>
      <c r="I54" s="90"/>
      <c r="J54" s="90"/>
      <c r="N54" s="90"/>
      <c r="O54" s="90"/>
    </row>
    <row r="55" spans="1:15" ht="12.75">
      <c r="A55" s="90"/>
      <c r="B55" s="90"/>
      <c r="C55" s="90"/>
      <c r="D55" s="90"/>
      <c r="E55" s="90"/>
      <c r="F55" s="90"/>
      <c r="G55" s="90"/>
      <c r="H55" s="90"/>
      <c r="I55" s="90"/>
      <c r="J55" s="90"/>
      <c r="N55" s="90"/>
      <c r="O55" s="90"/>
    </row>
    <row r="56" spans="1:15" ht="12.75">
      <c r="A56" s="90"/>
      <c r="B56" s="90"/>
      <c r="C56" s="90"/>
      <c r="D56" s="90"/>
      <c r="E56" s="90"/>
      <c r="F56" s="90"/>
      <c r="G56" s="90"/>
      <c r="H56" s="90"/>
      <c r="I56" s="90"/>
      <c r="J56" s="90"/>
      <c r="N56" s="90"/>
      <c r="O56" s="90"/>
    </row>
    <row r="57" spans="1:15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N57" s="90"/>
      <c r="O57" s="90"/>
    </row>
    <row r="58" spans="1:15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N58" s="90"/>
      <c r="O58" s="90"/>
    </row>
    <row r="59" spans="1:15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N59" s="90"/>
      <c r="O59" s="90"/>
    </row>
    <row r="60" spans="1:15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N60" s="90"/>
      <c r="O60" s="90"/>
    </row>
    <row r="61" spans="1:15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N61" s="90"/>
      <c r="O61" s="90"/>
    </row>
    <row r="62" spans="1:15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N62" s="90"/>
      <c r="O62" s="90"/>
    </row>
    <row r="63" spans="1:15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N63" s="90"/>
      <c r="O63" s="90"/>
    </row>
    <row r="64" spans="1:15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N64" s="90"/>
      <c r="O64" s="90"/>
    </row>
    <row r="65" spans="1:1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N65" s="90"/>
      <c r="O65" s="90"/>
    </row>
    <row r="66" spans="1:15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N66" s="90"/>
      <c r="O66" s="90"/>
    </row>
    <row r="67" spans="1:15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N67" s="90"/>
      <c r="O67" s="90"/>
    </row>
    <row r="68" spans="1:15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N68" s="90"/>
      <c r="O68" s="90"/>
    </row>
    <row r="69" spans="1:15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N69" s="90"/>
      <c r="O69" s="90"/>
    </row>
    <row r="70" spans="1:15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N70" s="90"/>
      <c r="O70" s="90"/>
    </row>
    <row r="71" spans="1:15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N71" s="90"/>
      <c r="O71" s="90"/>
    </row>
    <row r="72" spans="1:15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N72" s="90"/>
      <c r="O72" s="90"/>
    </row>
    <row r="73" spans="1:15" ht="12.75">
      <c r="A73" s="90"/>
      <c r="B73" s="90"/>
      <c r="C73" s="90"/>
      <c r="D73" s="90"/>
      <c r="E73" s="90"/>
      <c r="F73" s="90"/>
      <c r="G73" s="90"/>
      <c r="H73" s="90"/>
      <c r="I73" s="90"/>
      <c r="J73" s="90"/>
      <c r="N73" s="90"/>
      <c r="O73" s="90"/>
    </row>
    <row r="74" spans="1:15" ht="12.75">
      <c r="A74" s="90"/>
      <c r="B74" s="90"/>
      <c r="C74" s="90"/>
      <c r="D74" s="90"/>
      <c r="E74" s="90"/>
      <c r="F74" s="90"/>
      <c r="G74" s="90"/>
      <c r="H74" s="90"/>
      <c r="I74" s="90"/>
      <c r="J74" s="90"/>
      <c r="N74" s="90"/>
      <c r="O74" s="90"/>
    </row>
    <row r="75" spans="1:15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N75" s="90"/>
      <c r="O75" s="90"/>
    </row>
    <row r="76" spans="1:15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N76" s="90"/>
      <c r="O76" s="90"/>
    </row>
    <row r="77" spans="1:15" ht="12.75">
      <c r="A77" s="90"/>
      <c r="B77" s="90"/>
      <c r="C77" s="90"/>
      <c r="D77" s="90"/>
      <c r="E77" s="90"/>
      <c r="F77" s="90"/>
      <c r="G77" s="90"/>
      <c r="H77" s="90"/>
      <c r="I77" s="90"/>
      <c r="J77" s="90"/>
      <c r="N77" s="90"/>
      <c r="O77" s="90"/>
    </row>
    <row r="78" spans="1:15" ht="12.75">
      <c r="A78" s="90"/>
      <c r="B78" s="90"/>
      <c r="C78" s="90"/>
      <c r="D78" s="90"/>
      <c r="E78" s="90"/>
      <c r="F78" s="90"/>
      <c r="G78" s="90"/>
      <c r="H78" s="90"/>
      <c r="I78" s="90"/>
      <c r="J78" s="90"/>
      <c r="N78" s="90"/>
      <c r="O78" s="90"/>
    </row>
    <row r="79" spans="1:15" ht="12.75">
      <c r="A79" s="90"/>
      <c r="B79" s="90"/>
      <c r="C79" s="90"/>
      <c r="D79" s="90"/>
      <c r="E79" s="90"/>
      <c r="F79" s="90"/>
      <c r="G79" s="90"/>
      <c r="H79" s="90"/>
      <c r="I79" s="90"/>
      <c r="J79" s="90"/>
      <c r="N79" s="90"/>
      <c r="O79" s="90"/>
    </row>
    <row r="80" spans="1:15" ht="12.75">
      <c r="A80" s="90"/>
      <c r="B80" s="90"/>
      <c r="C80" s="90"/>
      <c r="D80" s="90"/>
      <c r="E80" s="90"/>
      <c r="F80" s="90"/>
      <c r="G80" s="90"/>
      <c r="H80" s="90"/>
      <c r="I80" s="90"/>
      <c r="J80" s="90"/>
      <c r="N80" s="90"/>
      <c r="O80" s="90"/>
    </row>
    <row r="81" spans="1:15" ht="12.75">
      <c r="A81" s="90"/>
      <c r="B81" s="90"/>
      <c r="C81" s="90"/>
      <c r="D81" s="90"/>
      <c r="E81" s="90"/>
      <c r="F81" s="90"/>
      <c r="G81" s="90"/>
      <c r="H81" s="90"/>
      <c r="I81" s="90"/>
      <c r="J81" s="90"/>
      <c r="N81" s="90"/>
      <c r="O81" s="90"/>
    </row>
    <row r="82" spans="1:15" ht="12.75">
      <c r="A82" s="90"/>
      <c r="B82" s="90"/>
      <c r="C82" s="90"/>
      <c r="D82" s="90"/>
      <c r="E82" s="90"/>
      <c r="F82" s="90"/>
      <c r="G82" s="90"/>
      <c r="H82" s="90"/>
      <c r="I82" s="90"/>
      <c r="J82" s="90"/>
      <c r="N82" s="90"/>
      <c r="O82" s="90"/>
    </row>
    <row r="83" spans="1:15" ht="12.75">
      <c r="A83" s="90"/>
      <c r="B83" s="90"/>
      <c r="C83" s="90"/>
      <c r="D83" s="90"/>
      <c r="E83" s="90"/>
      <c r="F83" s="90"/>
      <c r="G83" s="90"/>
      <c r="H83" s="90"/>
      <c r="I83" s="90"/>
      <c r="J83" s="90"/>
      <c r="N83" s="90"/>
      <c r="O83" s="90"/>
    </row>
    <row r="84" spans="1:15" ht="12.75">
      <c r="A84" s="90"/>
      <c r="B84" s="90"/>
      <c r="C84" s="90"/>
      <c r="D84" s="90"/>
      <c r="E84" s="90"/>
      <c r="F84" s="90"/>
      <c r="G84" s="90"/>
      <c r="H84" s="90"/>
      <c r="I84" s="90"/>
      <c r="J84" s="90"/>
      <c r="N84" s="90"/>
      <c r="O84" s="90"/>
    </row>
    <row r="85" spans="1:15" ht="12.75">
      <c r="A85" s="90"/>
      <c r="B85" s="90"/>
      <c r="C85" s="90"/>
      <c r="D85" s="90"/>
      <c r="E85" s="90"/>
      <c r="F85" s="90"/>
      <c r="G85" s="90"/>
      <c r="H85" s="90"/>
      <c r="I85" s="90"/>
      <c r="J85" s="90"/>
      <c r="N85" s="90"/>
      <c r="O85" s="90"/>
    </row>
    <row r="86" spans="1:15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N86" s="90"/>
      <c r="O86" s="90"/>
    </row>
    <row r="87" spans="1:15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N87" s="90"/>
      <c r="O87" s="90"/>
    </row>
    <row r="88" spans="1:15" ht="12.75">
      <c r="A88" s="90"/>
      <c r="B88" s="90"/>
      <c r="C88" s="90"/>
      <c r="D88" s="90"/>
      <c r="E88" s="90"/>
      <c r="F88" s="90"/>
      <c r="G88" s="90"/>
      <c r="H88" s="90"/>
      <c r="I88" s="90"/>
      <c r="J88" s="90"/>
      <c r="N88" s="90"/>
      <c r="O88" s="90"/>
    </row>
    <row r="89" spans="1:15" ht="12.75">
      <c r="A89" s="90"/>
      <c r="B89" s="90"/>
      <c r="C89" s="90"/>
      <c r="D89" s="90"/>
      <c r="E89" s="90"/>
      <c r="F89" s="90"/>
      <c r="G89" s="90"/>
      <c r="H89" s="90"/>
      <c r="I89" s="90"/>
      <c r="J89" s="90"/>
      <c r="N89" s="90"/>
      <c r="O89" s="90"/>
    </row>
    <row r="90" spans="1:15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N90" s="90"/>
      <c r="O90" s="90"/>
    </row>
    <row r="91" spans="1:15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N91" s="90"/>
      <c r="O91" s="90"/>
    </row>
    <row r="92" spans="1:15" ht="12.75">
      <c r="A92" s="90"/>
      <c r="B92" s="90"/>
      <c r="C92" s="90"/>
      <c r="D92" s="90"/>
      <c r="E92" s="90"/>
      <c r="F92" s="90"/>
      <c r="G92" s="90"/>
      <c r="H92" s="90"/>
      <c r="I92" s="90"/>
      <c r="J92" s="90"/>
      <c r="N92" s="90"/>
      <c r="O92" s="90"/>
    </row>
    <row r="93" spans="1:15" ht="12.75">
      <c r="A93" s="90"/>
      <c r="B93" s="90"/>
      <c r="C93" s="90"/>
      <c r="D93" s="90"/>
      <c r="E93" s="90"/>
      <c r="F93" s="90"/>
      <c r="G93" s="90"/>
      <c r="H93" s="90"/>
      <c r="I93" s="90"/>
      <c r="J93" s="90"/>
      <c r="N93" s="90"/>
      <c r="O93" s="90"/>
    </row>
    <row r="94" spans="1:15" ht="12.75">
      <c r="A94" s="90"/>
      <c r="B94" s="90"/>
      <c r="C94" s="90"/>
      <c r="D94" s="90"/>
      <c r="E94" s="90"/>
      <c r="F94" s="90"/>
      <c r="G94" s="90"/>
      <c r="H94" s="90"/>
      <c r="I94" s="90"/>
      <c r="J94" s="90"/>
      <c r="N94" s="90"/>
      <c r="O94" s="90"/>
    </row>
    <row r="95" spans="1:15" ht="12.75">
      <c r="A95" s="90"/>
      <c r="B95" s="90"/>
      <c r="C95" s="90"/>
      <c r="D95" s="90"/>
      <c r="E95" s="90"/>
      <c r="F95" s="90"/>
      <c r="G95" s="90"/>
      <c r="H95" s="90"/>
      <c r="I95" s="90"/>
      <c r="J95" s="90"/>
      <c r="N95" s="90"/>
      <c r="O95" s="90"/>
    </row>
    <row r="96" spans="1:15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N96" s="90"/>
      <c r="O96" s="90"/>
    </row>
    <row r="100" ht="12.75"/>
    <row r="101" ht="12.75"/>
    <row r="102" ht="12.75"/>
  </sheetData>
  <sheetProtection selectLockedCells="1" selectUnlockedCells="1"/>
  <mergeCells count="24">
    <mergeCell ref="I5:I6"/>
    <mergeCell ref="J5:J6"/>
    <mergeCell ref="G5:G6"/>
    <mergeCell ref="H5:H6"/>
    <mergeCell ref="N5:N6"/>
    <mergeCell ref="O5:O6"/>
    <mergeCell ref="B7:E7"/>
    <mergeCell ref="C8:E8"/>
    <mergeCell ref="D9:E9"/>
    <mergeCell ref="A1:F1"/>
    <mergeCell ref="A3:A6"/>
    <mergeCell ref="B3:C6"/>
    <mergeCell ref="D3:E6"/>
    <mergeCell ref="F5:F6"/>
    <mergeCell ref="F4:O4"/>
    <mergeCell ref="F3:O3"/>
    <mergeCell ref="D36:E36"/>
    <mergeCell ref="D10:E10"/>
    <mergeCell ref="D16:E16"/>
    <mergeCell ref="D17:E17"/>
    <mergeCell ref="D23:E23"/>
    <mergeCell ref="D26:E26"/>
    <mergeCell ref="D30:E30"/>
    <mergeCell ref="D33:E33"/>
  </mergeCells>
  <printOptions horizontalCentered="1"/>
  <pageMargins left="0" right="0" top="0.984251968503937" bottom="0.1968503937007874" header="0.5118110236220472" footer="0.5118110236220472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2"/>
  <sheetViews>
    <sheetView zoomScalePageLayoutView="0" workbookViewId="0" topLeftCell="A70">
      <selection activeCell="C19" sqref="C19"/>
    </sheetView>
  </sheetViews>
  <sheetFormatPr defaultColWidth="11.57421875" defaultRowHeight="12.75"/>
  <cols>
    <col min="1" max="1" width="4.28125" style="0" customWidth="1"/>
    <col min="2" max="2" width="5.57421875" style="0" bestFit="1" customWidth="1"/>
    <col min="3" max="4" width="7.7109375" style="0" customWidth="1"/>
    <col min="5" max="5" width="40.421875" style="0" customWidth="1"/>
    <col min="6" max="6" width="19.421875" style="92" bestFit="1" customWidth="1"/>
    <col min="7" max="7" width="10.421875" style="92" bestFit="1" customWidth="1"/>
    <col min="8" max="8" width="15.57421875" style="92" customWidth="1"/>
    <col min="9" max="9" width="10.421875" style="92" bestFit="1" customWidth="1"/>
    <col min="10" max="10" width="15.57421875" style="92" customWidth="1"/>
    <col min="11" max="11" width="10.421875" style="92" bestFit="1" customWidth="1"/>
    <col min="12" max="12" width="15.57421875" style="92" customWidth="1"/>
  </cols>
  <sheetData>
    <row r="1" spans="1:12" ht="20.25" customHeight="1">
      <c r="A1" s="474" t="s">
        <v>172</v>
      </c>
      <c r="B1" s="474"/>
      <c r="C1" s="474"/>
      <c r="D1" s="474"/>
      <c r="E1" s="474"/>
      <c r="F1" s="474"/>
      <c r="G1"/>
      <c r="H1"/>
      <c r="I1"/>
      <c r="J1"/>
      <c r="K1"/>
      <c r="L1"/>
    </row>
    <row r="2" spans="1:12" ht="13.5" thickBot="1">
      <c r="A2" s="59"/>
      <c r="B2" s="59"/>
      <c r="C2" s="59"/>
      <c r="D2" s="59"/>
      <c r="E2" s="59"/>
      <c r="F2" s="295"/>
      <c r="G2" s="295"/>
      <c r="H2" s="295"/>
      <c r="I2" s="295"/>
      <c r="J2" s="295"/>
      <c r="K2" s="295"/>
      <c r="L2" s="295"/>
    </row>
    <row r="3" spans="1:12" ht="12.75" customHeight="1" thickBot="1">
      <c r="A3" s="457"/>
      <c r="B3" s="458" t="s">
        <v>64</v>
      </c>
      <c r="C3" s="458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50"/>
    </row>
    <row r="4" spans="1:12" ht="13.5" thickBot="1">
      <c r="A4" s="457"/>
      <c r="B4" s="457"/>
      <c r="C4" s="458"/>
      <c r="D4" s="459"/>
      <c r="E4" s="459"/>
      <c r="F4" s="445" t="s">
        <v>788</v>
      </c>
      <c r="G4" s="446"/>
      <c r="H4" s="446"/>
      <c r="I4" s="446"/>
      <c r="J4" s="446"/>
      <c r="K4" s="446"/>
      <c r="L4" s="447"/>
    </row>
    <row r="5" spans="1:12" ht="12.75" customHeight="1" thickBot="1">
      <c r="A5" s="457"/>
      <c r="B5" s="457"/>
      <c r="C5" s="458"/>
      <c r="D5" s="459"/>
      <c r="E5" s="459"/>
      <c r="F5" s="442">
        <v>2015</v>
      </c>
      <c r="G5" s="442" t="s">
        <v>823</v>
      </c>
      <c r="H5" s="442" t="s">
        <v>836</v>
      </c>
      <c r="I5" s="442" t="s">
        <v>877</v>
      </c>
      <c r="J5" s="442" t="s">
        <v>882</v>
      </c>
      <c r="K5" s="442" t="s">
        <v>914</v>
      </c>
      <c r="L5" s="442" t="s">
        <v>926</v>
      </c>
    </row>
    <row r="6" spans="1:12" ht="34.5" customHeight="1" thickBot="1">
      <c r="A6" s="457"/>
      <c r="B6" s="457"/>
      <c r="C6" s="458"/>
      <c r="D6" s="459"/>
      <c r="E6" s="459"/>
      <c r="F6" s="442"/>
      <c r="G6" s="442"/>
      <c r="H6" s="442"/>
      <c r="I6" s="442"/>
      <c r="J6" s="442"/>
      <c r="K6" s="442"/>
      <c r="L6" s="442"/>
    </row>
    <row r="7" spans="1:12" ht="27.75" customHeight="1" thickBot="1">
      <c r="A7" s="61"/>
      <c r="B7" s="473" t="s">
        <v>173</v>
      </c>
      <c r="C7" s="473"/>
      <c r="D7" s="473"/>
      <c r="E7" s="473"/>
      <c r="F7" s="235">
        <f aca="true" t="shared" si="0" ref="F7:L7">F9+F30+F36+F39+F55+F59+F118+F79</f>
        <v>670200</v>
      </c>
      <c r="G7" s="235">
        <f t="shared" si="0"/>
        <v>31300</v>
      </c>
      <c r="H7" s="235">
        <f t="shared" si="0"/>
        <v>701500</v>
      </c>
      <c r="I7" s="235">
        <f t="shared" si="0"/>
        <v>7018.040000000001</v>
      </c>
      <c r="J7" s="235">
        <f t="shared" si="0"/>
        <v>708518.04</v>
      </c>
      <c r="K7" s="235">
        <f t="shared" si="0"/>
        <v>0</v>
      </c>
      <c r="L7" s="235">
        <f t="shared" si="0"/>
        <v>708518.04</v>
      </c>
    </row>
    <row r="8" spans="1:12" ht="13.5" thickBot="1">
      <c r="A8" s="63" t="s">
        <v>67</v>
      </c>
      <c r="B8" s="74" t="s">
        <v>174</v>
      </c>
      <c r="C8" s="452" t="s">
        <v>175</v>
      </c>
      <c r="D8" s="452"/>
      <c r="E8" s="452"/>
      <c r="F8" s="238">
        <f aca="true" t="shared" si="1" ref="F8:L8">SUM(F9+F30)</f>
        <v>113200</v>
      </c>
      <c r="G8" s="238">
        <f t="shared" si="1"/>
        <v>600</v>
      </c>
      <c r="H8" s="238">
        <f t="shared" si="1"/>
        <v>113800</v>
      </c>
      <c r="I8" s="238">
        <f t="shared" si="1"/>
        <v>-5608</v>
      </c>
      <c r="J8" s="238">
        <f t="shared" si="1"/>
        <v>108192</v>
      </c>
      <c r="K8" s="238">
        <f t="shared" si="1"/>
        <v>0</v>
      </c>
      <c r="L8" s="238">
        <f t="shared" si="1"/>
        <v>108192</v>
      </c>
    </row>
    <row r="9" spans="1:12" ht="13.5" thickBot="1">
      <c r="A9" s="63" t="s">
        <v>70</v>
      </c>
      <c r="B9" s="66" t="s">
        <v>769</v>
      </c>
      <c r="C9" s="67" t="s">
        <v>176</v>
      </c>
      <c r="D9" s="443" t="s">
        <v>177</v>
      </c>
      <c r="E9" s="443"/>
      <c r="F9" s="211">
        <f aca="true" t="shared" si="2" ref="F9:L9">SUM(F10:F29)</f>
        <v>112600</v>
      </c>
      <c r="G9" s="211">
        <f t="shared" si="2"/>
        <v>0</v>
      </c>
      <c r="H9" s="211">
        <f t="shared" si="2"/>
        <v>112600</v>
      </c>
      <c r="I9" s="211">
        <f t="shared" si="2"/>
        <v>-5608</v>
      </c>
      <c r="J9" s="211">
        <f t="shared" si="2"/>
        <v>106992</v>
      </c>
      <c r="K9" s="211">
        <f t="shared" si="2"/>
        <v>0</v>
      </c>
      <c r="L9" s="211">
        <f t="shared" si="2"/>
        <v>106992</v>
      </c>
    </row>
    <row r="10" spans="1:12" ht="13.5" thickBot="1">
      <c r="A10" s="63" t="s">
        <v>73</v>
      </c>
      <c r="B10" s="348">
        <v>41</v>
      </c>
      <c r="C10" s="70"/>
      <c r="D10" s="71">
        <v>611</v>
      </c>
      <c r="E10" s="72" t="s">
        <v>74</v>
      </c>
      <c r="F10" s="212">
        <v>52000</v>
      </c>
      <c r="G10" s="212">
        <v>-4000</v>
      </c>
      <c r="H10" s="212">
        <f aca="true" t="shared" si="3" ref="H10:H74">F10+G10</f>
        <v>48000</v>
      </c>
      <c r="I10" s="212"/>
      <c r="J10" s="212">
        <f aca="true" t="shared" si="4" ref="J10:J73">H10+I10</f>
        <v>48000</v>
      </c>
      <c r="K10" s="212">
        <v>2500</v>
      </c>
      <c r="L10" s="212">
        <f aca="true" t="shared" si="5" ref="L10:L29">J10+K10</f>
        <v>50500</v>
      </c>
    </row>
    <row r="11" spans="1:12" ht="13.5" thickBot="1">
      <c r="A11" s="63" t="s">
        <v>75</v>
      </c>
      <c r="B11" s="348">
        <v>41</v>
      </c>
      <c r="C11" s="70"/>
      <c r="D11" s="94">
        <v>612001</v>
      </c>
      <c r="E11" s="72" t="s">
        <v>76</v>
      </c>
      <c r="F11" s="212">
        <v>8000</v>
      </c>
      <c r="G11" s="212"/>
      <c r="H11" s="212">
        <f t="shared" si="3"/>
        <v>8000</v>
      </c>
      <c r="I11" s="212"/>
      <c r="J11" s="212">
        <f t="shared" si="4"/>
        <v>8000</v>
      </c>
      <c r="K11" s="212">
        <v>-5000</v>
      </c>
      <c r="L11" s="212">
        <f t="shared" si="5"/>
        <v>3000</v>
      </c>
    </row>
    <row r="12" spans="1:12" ht="13.5" thickBot="1">
      <c r="A12" s="63" t="s">
        <v>77</v>
      </c>
      <c r="B12" s="348">
        <v>41</v>
      </c>
      <c r="C12" s="70"/>
      <c r="D12" s="94">
        <v>612002</v>
      </c>
      <c r="E12" s="72" t="s">
        <v>178</v>
      </c>
      <c r="F12" s="212">
        <v>16000</v>
      </c>
      <c r="G12" s="212"/>
      <c r="H12" s="212">
        <f t="shared" si="3"/>
        <v>16000</v>
      </c>
      <c r="I12" s="212">
        <v>-5000</v>
      </c>
      <c r="J12" s="212">
        <f t="shared" si="4"/>
        <v>11000</v>
      </c>
      <c r="K12" s="212"/>
      <c r="L12" s="212">
        <f t="shared" si="5"/>
        <v>11000</v>
      </c>
    </row>
    <row r="13" spans="1:12" ht="13.5" thickBot="1">
      <c r="A13" s="63" t="s">
        <v>79</v>
      </c>
      <c r="B13" s="348">
        <v>41</v>
      </c>
      <c r="C13" s="70"/>
      <c r="D13" s="71">
        <v>614</v>
      </c>
      <c r="E13" s="72" t="s">
        <v>78</v>
      </c>
      <c r="F13" s="212"/>
      <c r="G13" s="212"/>
      <c r="H13" s="212">
        <f t="shared" si="3"/>
        <v>0</v>
      </c>
      <c r="I13" s="212"/>
      <c r="J13" s="212">
        <f t="shared" si="4"/>
        <v>0</v>
      </c>
      <c r="K13" s="212"/>
      <c r="L13" s="212">
        <f t="shared" si="5"/>
        <v>0</v>
      </c>
    </row>
    <row r="14" spans="1:12" ht="13.5" thickBot="1">
      <c r="A14" s="63" t="s">
        <v>81</v>
      </c>
      <c r="B14" s="348">
        <v>41</v>
      </c>
      <c r="C14" s="70"/>
      <c r="D14" s="71">
        <v>621</v>
      </c>
      <c r="E14" s="72" t="s">
        <v>80</v>
      </c>
      <c r="F14" s="212">
        <v>26000</v>
      </c>
      <c r="G14" s="212">
        <v>-3000</v>
      </c>
      <c r="H14" s="212">
        <f t="shared" si="3"/>
        <v>23000</v>
      </c>
      <c r="I14" s="212"/>
      <c r="J14" s="212">
        <f t="shared" si="4"/>
        <v>23000</v>
      </c>
      <c r="K14" s="212">
        <v>4600</v>
      </c>
      <c r="L14" s="212">
        <f t="shared" si="5"/>
        <v>27600</v>
      </c>
    </row>
    <row r="15" spans="1:12" ht="13.5" thickBot="1">
      <c r="A15" s="63" t="s">
        <v>83</v>
      </c>
      <c r="B15" s="348">
        <v>41</v>
      </c>
      <c r="C15" s="70"/>
      <c r="D15" s="71">
        <v>642012</v>
      </c>
      <c r="E15" s="72" t="s">
        <v>207</v>
      </c>
      <c r="F15" s="212"/>
      <c r="G15" s="212">
        <v>8000</v>
      </c>
      <c r="H15" s="212">
        <f t="shared" si="3"/>
        <v>8000</v>
      </c>
      <c r="I15" s="212">
        <v>-3000</v>
      </c>
      <c r="J15" s="212">
        <f t="shared" si="4"/>
        <v>5000</v>
      </c>
      <c r="K15" s="212">
        <v>-1500</v>
      </c>
      <c r="L15" s="212">
        <f t="shared" si="5"/>
        <v>3500</v>
      </c>
    </row>
    <row r="16" spans="1:12" ht="13.5" thickBot="1">
      <c r="A16" s="63" t="s">
        <v>85</v>
      </c>
      <c r="B16" s="348">
        <v>111</v>
      </c>
      <c r="C16" s="70"/>
      <c r="D16" s="71">
        <v>611</v>
      </c>
      <c r="E16" s="72" t="s">
        <v>910</v>
      </c>
      <c r="F16" s="212"/>
      <c r="G16" s="212"/>
      <c r="H16" s="212"/>
      <c r="I16" s="212">
        <v>1840</v>
      </c>
      <c r="J16" s="212">
        <f t="shared" si="4"/>
        <v>1840</v>
      </c>
      <c r="K16" s="212"/>
      <c r="L16" s="212">
        <f t="shared" si="5"/>
        <v>1840</v>
      </c>
    </row>
    <row r="17" spans="1:12" ht="13.5" thickBot="1">
      <c r="A17" s="63" t="s">
        <v>87</v>
      </c>
      <c r="B17" s="348">
        <v>41</v>
      </c>
      <c r="C17" s="70"/>
      <c r="D17" s="71">
        <v>620</v>
      </c>
      <c r="E17" s="72" t="s">
        <v>80</v>
      </c>
      <c r="F17" s="212"/>
      <c r="G17" s="212"/>
      <c r="H17" s="212"/>
      <c r="I17" s="212">
        <v>552</v>
      </c>
      <c r="J17" s="212">
        <f t="shared" si="4"/>
        <v>552</v>
      </c>
      <c r="K17" s="212"/>
      <c r="L17" s="212">
        <f t="shared" si="5"/>
        <v>552</v>
      </c>
    </row>
    <row r="18" spans="1:12" ht="13.5" thickBot="1">
      <c r="A18" s="63" t="s">
        <v>148</v>
      </c>
      <c r="B18" s="348">
        <v>41</v>
      </c>
      <c r="C18" s="70"/>
      <c r="D18" s="94">
        <v>637016</v>
      </c>
      <c r="E18" s="72" t="s">
        <v>82</v>
      </c>
      <c r="F18" s="212">
        <v>1000</v>
      </c>
      <c r="G18" s="212"/>
      <c r="H18" s="212">
        <f t="shared" si="3"/>
        <v>1000</v>
      </c>
      <c r="I18" s="212"/>
      <c r="J18" s="212">
        <f t="shared" si="4"/>
        <v>1000</v>
      </c>
      <c r="K18" s="212"/>
      <c r="L18" s="212">
        <f t="shared" si="5"/>
        <v>1000</v>
      </c>
    </row>
    <row r="19" spans="1:12" ht="13.5" thickBot="1">
      <c r="A19" s="63" t="s">
        <v>181</v>
      </c>
      <c r="B19" s="348">
        <v>41</v>
      </c>
      <c r="C19" s="70"/>
      <c r="D19" s="94">
        <v>642015</v>
      </c>
      <c r="E19" s="72" t="s">
        <v>179</v>
      </c>
      <c r="F19" s="212">
        <v>1000</v>
      </c>
      <c r="G19" s="212"/>
      <c r="H19" s="212">
        <f t="shared" si="3"/>
        <v>1000</v>
      </c>
      <c r="I19" s="212"/>
      <c r="J19" s="212">
        <f t="shared" si="4"/>
        <v>1000</v>
      </c>
      <c r="K19" s="212"/>
      <c r="L19" s="212">
        <f t="shared" si="5"/>
        <v>1000</v>
      </c>
    </row>
    <row r="20" spans="1:12" ht="13.5" thickBot="1">
      <c r="A20" s="63" t="s">
        <v>150</v>
      </c>
      <c r="B20" s="348">
        <v>41</v>
      </c>
      <c r="C20" s="70"/>
      <c r="D20" s="94">
        <v>637014</v>
      </c>
      <c r="E20" s="72" t="s">
        <v>86</v>
      </c>
      <c r="F20" s="212">
        <v>4500</v>
      </c>
      <c r="G20" s="212">
        <v>-1000</v>
      </c>
      <c r="H20" s="212">
        <f t="shared" si="3"/>
        <v>3500</v>
      </c>
      <c r="I20" s="212"/>
      <c r="J20" s="212">
        <f t="shared" si="4"/>
        <v>3500</v>
      </c>
      <c r="K20" s="212">
        <v>-500</v>
      </c>
      <c r="L20" s="212">
        <f t="shared" si="5"/>
        <v>3000</v>
      </c>
    </row>
    <row r="21" spans="1:12" ht="13.5" thickBot="1">
      <c r="A21" s="63" t="s">
        <v>152</v>
      </c>
      <c r="B21" s="348">
        <v>41</v>
      </c>
      <c r="C21" s="70"/>
      <c r="D21" s="94">
        <v>631001</v>
      </c>
      <c r="E21" s="72" t="s">
        <v>180</v>
      </c>
      <c r="F21" s="212"/>
      <c r="G21" s="212"/>
      <c r="H21" s="212">
        <f t="shared" si="3"/>
        <v>0</v>
      </c>
      <c r="I21" s="212"/>
      <c r="J21" s="212">
        <f t="shared" si="4"/>
        <v>0</v>
      </c>
      <c r="K21" s="212"/>
      <c r="L21" s="212">
        <f t="shared" si="5"/>
        <v>0</v>
      </c>
    </row>
    <row r="22" spans="1:12" ht="13.5" thickBot="1">
      <c r="A22" s="63" t="s">
        <v>89</v>
      </c>
      <c r="B22" s="348">
        <v>41</v>
      </c>
      <c r="C22" s="70"/>
      <c r="D22" s="94">
        <v>632003</v>
      </c>
      <c r="E22" s="72" t="s">
        <v>145</v>
      </c>
      <c r="F22" s="212">
        <v>500</v>
      </c>
      <c r="G22" s="212"/>
      <c r="H22" s="212">
        <f t="shared" si="3"/>
        <v>500</v>
      </c>
      <c r="I22" s="212"/>
      <c r="J22" s="212">
        <f t="shared" si="4"/>
        <v>500</v>
      </c>
      <c r="K22" s="212"/>
      <c r="L22" s="212">
        <f t="shared" si="5"/>
        <v>500</v>
      </c>
    </row>
    <row r="23" spans="1:12" ht="13.5" thickBot="1">
      <c r="A23" s="63" t="s">
        <v>92</v>
      </c>
      <c r="B23" s="350">
        <v>41</v>
      </c>
      <c r="C23" s="76"/>
      <c r="D23" s="100">
        <v>633005</v>
      </c>
      <c r="E23" s="78" t="s">
        <v>182</v>
      </c>
      <c r="F23" s="212">
        <v>500</v>
      </c>
      <c r="G23" s="212"/>
      <c r="H23" s="212">
        <f t="shared" si="3"/>
        <v>500</v>
      </c>
      <c r="I23" s="212"/>
      <c r="J23" s="212">
        <f t="shared" si="4"/>
        <v>500</v>
      </c>
      <c r="K23" s="212"/>
      <c r="L23" s="212">
        <f t="shared" si="5"/>
        <v>500</v>
      </c>
    </row>
    <row r="24" spans="1:12" ht="13.5" thickBot="1">
      <c r="A24" s="63" t="s">
        <v>94</v>
      </c>
      <c r="B24" s="348">
        <v>41</v>
      </c>
      <c r="C24" s="70"/>
      <c r="D24" s="94">
        <v>633007</v>
      </c>
      <c r="E24" s="72" t="s">
        <v>183</v>
      </c>
      <c r="F24" s="212">
        <v>200</v>
      </c>
      <c r="G24" s="212"/>
      <c r="H24" s="212">
        <f t="shared" si="3"/>
        <v>200</v>
      </c>
      <c r="I24" s="212"/>
      <c r="J24" s="212">
        <f t="shared" si="4"/>
        <v>200</v>
      </c>
      <c r="K24" s="212"/>
      <c r="L24" s="212">
        <f t="shared" si="5"/>
        <v>200</v>
      </c>
    </row>
    <row r="25" spans="1:12" ht="13.5" thickBot="1">
      <c r="A25" s="63" t="s">
        <v>95</v>
      </c>
      <c r="B25" s="348">
        <v>41</v>
      </c>
      <c r="C25" s="70"/>
      <c r="D25" s="94">
        <v>633010</v>
      </c>
      <c r="E25" s="72" t="s">
        <v>184</v>
      </c>
      <c r="F25" s="212">
        <v>1500</v>
      </c>
      <c r="G25" s="212"/>
      <c r="H25" s="212">
        <f t="shared" si="3"/>
        <v>1500</v>
      </c>
      <c r="I25" s="212"/>
      <c r="J25" s="212">
        <f t="shared" si="4"/>
        <v>1500</v>
      </c>
      <c r="K25" s="212"/>
      <c r="L25" s="212">
        <f t="shared" si="5"/>
        <v>1500</v>
      </c>
    </row>
    <row r="26" spans="1:12" ht="13.5" thickBot="1">
      <c r="A26" s="63" t="s">
        <v>96</v>
      </c>
      <c r="B26" s="348">
        <v>41</v>
      </c>
      <c r="C26" s="70"/>
      <c r="D26" s="94">
        <v>634005</v>
      </c>
      <c r="E26" s="72" t="s">
        <v>186</v>
      </c>
      <c r="F26" s="212">
        <v>100</v>
      </c>
      <c r="G26" s="212"/>
      <c r="H26" s="212">
        <f t="shared" si="3"/>
        <v>100</v>
      </c>
      <c r="I26" s="212"/>
      <c r="J26" s="212">
        <f t="shared" si="4"/>
        <v>100</v>
      </c>
      <c r="K26" s="212">
        <v>-100</v>
      </c>
      <c r="L26" s="212">
        <f t="shared" si="5"/>
        <v>0</v>
      </c>
    </row>
    <row r="27" spans="1:12" ht="13.5" thickBot="1">
      <c r="A27" s="63" t="s">
        <v>97</v>
      </c>
      <c r="B27" s="348">
        <v>41</v>
      </c>
      <c r="C27" s="70"/>
      <c r="D27" s="94">
        <v>637004</v>
      </c>
      <c r="E27" s="72" t="s">
        <v>187</v>
      </c>
      <c r="F27" s="212">
        <v>1000</v>
      </c>
      <c r="G27" s="212"/>
      <c r="H27" s="212">
        <f t="shared" si="3"/>
        <v>1000</v>
      </c>
      <c r="I27" s="212"/>
      <c r="J27" s="212">
        <f t="shared" si="4"/>
        <v>1000</v>
      </c>
      <c r="K27" s="212"/>
      <c r="L27" s="212">
        <f t="shared" si="5"/>
        <v>1000</v>
      </c>
    </row>
    <row r="28" spans="1:12" ht="13.5" thickBot="1">
      <c r="A28" s="63" t="s">
        <v>98</v>
      </c>
      <c r="B28" s="348">
        <v>41</v>
      </c>
      <c r="C28" s="70"/>
      <c r="D28" s="94">
        <v>633006</v>
      </c>
      <c r="E28" s="72" t="s">
        <v>88</v>
      </c>
      <c r="F28" s="212">
        <v>300</v>
      </c>
      <c r="G28" s="212"/>
      <c r="H28" s="212">
        <f t="shared" si="3"/>
        <v>300</v>
      </c>
      <c r="I28" s="212"/>
      <c r="J28" s="212">
        <f t="shared" si="4"/>
        <v>300</v>
      </c>
      <c r="K28" s="212"/>
      <c r="L28" s="212">
        <f t="shared" si="5"/>
        <v>300</v>
      </c>
    </row>
    <row r="29" spans="1:12" ht="13.5" thickBot="1">
      <c r="A29" s="63" t="s">
        <v>99</v>
      </c>
      <c r="B29" s="348">
        <v>41</v>
      </c>
      <c r="C29" s="70"/>
      <c r="D29" s="94">
        <v>637023</v>
      </c>
      <c r="E29" s="72" t="s">
        <v>188</v>
      </c>
      <c r="F29" s="212"/>
      <c r="G29" s="212"/>
      <c r="H29" s="212">
        <f t="shared" si="3"/>
        <v>0</v>
      </c>
      <c r="I29" s="212"/>
      <c r="J29" s="212">
        <f t="shared" si="4"/>
        <v>0</v>
      </c>
      <c r="K29" s="212"/>
      <c r="L29" s="212">
        <f t="shared" si="5"/>
        <v>0</v>
      </c>
    </row>
    <row r="30" spans="1:12" ht="13.5" thickBot="1">
      <c r="A30" s="63" t="s">
        <v>100</v>
      </c>
      <c r="B30" s="66"/>
      <c r="C30" s="67" t="s">
        <v>189</v>
      </c>
      <c r="D30" s="443" t="s">
        <v>190</v>
      </c>
      <c r="E30" s="443"/>
      <c r="F30" s="211">
        <f aca="true" t="shared" si="6" ref="F30:L30">SUM(F31:F34)</f>
        <v>600</v>
      </c>
      <c r="G30" s="211">
        <f t="shared" si="6"/>
        <v>600</v>
      </c>
      <c r="H30" s="211">
        <f t="shared" si="6"/>
        <v>1200</v>
      </c>
      <c r="I30" s="211">
        <f t="shared" si="6"/>
        <v>0</v>
      </c>
      <c r="J30" s="211">
        <f t="shared" si="6"/>
        <v>1200</v>
      </c>
      <c r="K30" s="211">
        <f t="shared" si="6"/>
        <v>0</v>
      </c>
      <c r="L30" s="211">
        <f t="shared" si="6"/>
        <v>1200</v>
      </c>
    </row>
    <row r="31" spans="1:12" ht="13.5" thickBot="1">
      <c r="A31" s="63" t="s">
        <v>103</v>
      </c>
      <c r="B31" s="348">
        <v>41</v>
      </c>
      <c r="C31" s="70"/>
      <c r="D31" s="94">
        <v>633004</v>
      </c>
      <c r="E31" s="72" t="s">
        <v>191</v>
      </c>
      <c r="F31" s="212">
        <v>200</v>
      </c>
      <c r="G31" s="212"/>
      <c r="H31" s="212">
        <f t="shared" si="3"/>
        <v>200</v>
      </c>
      <c r="I31" s="212"/>
      <c r="J31" s="212">
        <f t="shared" si="4"/>
        <v>200</v>
      </c>
      <c r="K31" s="212"/>
      <c r="L31" s="212">
        <f>J31+K31</f>
        <v>200</v>
      </c>
    </row>
    <row r="32" spans="1:12" ht="13.5" thickBot="1">
      <c r="A32" s="63" t="s">
        <v>105</v>
      </c>
      <c r="B32" s="348">
        <v>41</v>
      </c>
      <c r="C32" s="70"/>
      <c r="D32" s="94">
        <v>637004</v>
      </c>
      <c r="E32" s="72" t="s">
        <v>192</v>
      </c>
      <c r="F32" s="212">
        <v>200</v>
      </c>
      <c r="G32" s="212">
        <v>100</v>
      </c>
      <c r="H32" s="212">
        <f t="shared" si="3"/>
        <v>300</v>
      </c>
      <c r="I32" s="212"/>
      <c r="J32" s="212">
        <f t="shared" si="4"/>
        <v>300</v>
      </c>
      <c r="K32" s="212"/>
      <c r="L32" s="212">
        <f>J32+K32</f>
        <v>300</v>
      </c>
    </row>
    <row r="33" spans="1:12" ht="13.5" thickBot="1">
      <c r="A33" s="63" t="s">
        <v>107</v>
      </c>
      <c r="B33" s="348">
        <v>41</v>
      </c>
      <c r="C33" s="70"/>
      <c r="D33" s="94">
        <v>633006</v>
      </c>
      <c r="E33" s="72" t="s">
        <v>88</v>
      </c>
      <c r="F33" s="212"/>
      <c r="G33" s="212"/>
      <c r="H33" s="212">
        <f t="shared" si="3"/>
        <v>0</v>
      </c>
      <c r="I33" s="212"/>
      <c r="J33" s="212">
        <f t="shared" si="4"/>
        <v>0</v>
      </c>
      <c r="K33" s="212"/>
      <c r="L33" s="212">
        <f>J33+K33</f>
        <v>0</v>
      </c>
    </row>
    <row r="34" spans="1:12" ht="13.5" thickBot="1">
      <c r="A34" s="63" t="s">
        <v>109</v>
      </c>
      <c r="B34" s="348">
        <v>41</v>
      </c>
      <c r="C34" s="70"/>
      <c r="D34" s="94">
        <v>635004</v>
      </c>
      <c r="E34" s="72" t="s">
        <v>193</v>
      </c>
      <c r="F34" s="212">
        <v>200</v>
      </c>
      <c r="G34" s="212">
        <v>500</v>
      </c>
      <c r="H34" s="212">
        <f t="shared" si="3"/>
        <v>700</v>
      </c>
      <c r="I34" s="212"/>
      <c r="J34" s="212">
        <f t="shared" si="4"/>
        <v>700</v>
      </c>
      <c r="K34" s="212"/>
      <c r="L34" s="212">
        <f>J34+K34</f>
        <v>700</v>
      </c>
    </row>
    <row r="35" spans="1:12" ht="13.5" thickBot="1">
      <c r="A35" s="63" t="s">
        <v>111</v>
      </c>
      <c r="B35" s="64" t="s">
        <v>194</v>
      </c>
      <c r="C35" s="454" t="s">
        <v>195</v>
      </c>
      <c r="D35" s="454"/>
      <c r="E35" s="454"/>
      <c r="F35" s="227">
        <f>SUM(F36)</f>
        <v>0</v>
      </c>
      <c r="G35" s="227">
        <f aca="true" t="shared" si="7" ref="G35:L36">SUM(G36)</f>
        <v>0</v>
      </c>
      <c r="H35" s="227">
        <f t="shared" si="7"/>
        <v>0</v>
      </c>
      <c r="I35" s="227">
        <f t="shared" si="7"/>
        <v>0</v>
      </c>
      <c r="J35" s="227">
        <f t="shared" si="7"/>
        <v>0</v>
      </c>
      <c r="K35" s="227">
        <f t="shared" si="7"/>
        <v>0</v>
      </c>
      <c r="L35" s="227">
        <f t="shared" si="7"/>
        <v>0</v>
      </c>
    </row>
    <row r="36" spans="1:12" ht="13.5" thickBot="1">
      <c r="A36" s="63" t="s">
        <v>113</v>
      </c>
      <c r="B36" s="66"/>
      <c r="C36" s="67" t="s">
        <v>196</v>
      </c>
      <c r="D36" s="443" t="s">
        <v>197</v>
      </c>
      <c r="E36" s="443"/>
      <c r="F36" s="211">
        <f>SUM(F37)</f>
        <v>0</v>
      </c>
      <c r="G36" s="211">
        <f t="shared" si="7"/>
        <v>0</v>
      </c>
      <c r="H36" s="211">
        <f t="shared" si="7"/>
        <v>0</v>
      </c>
      <c r="I36" s="211">
        <f t="shared" si="7"/>
        <v>0</v>
      </c>
      <c r="J36" s="211">
        <f t="shared" si="7"/>
        <v>0</v>
      </c>
      <c r="K36" s="211">
        <f t="shared" si="7"/>
        <v>0</v>
      </c>
      <c r="L36" s="211">
        <f t="shared" si="7"/>
        <v>0</v>
      </c>
    </row>
    <row r="37" spans="1:12" ht="13.5" thickBot="1">
      <c r="A37" s="63" t="s">
        <v>115</v>
      </c>
      <c r="B37" s="348">
        <v>41</v>
      </c>
      <c r="C37" s="70"/>
      <c r="D37" s="94">
        <v>633006</v>
      </c>
      <c r="E37" s="72" t="s">
        <v>88</v>
      </c>
      <c r="F37" s="212"/>
      <c r="G37" s="212"/>
      <c r="H37" s="212">
        <f t="shared" si="3"/>
        <v>0</v>
      </c>
      <c r="I37" s="212"/>
      <c r="J37" s="212">
        <f t="shared" si="4"/>
        <v>0</v>
      </c>
      <c r="K37" s="212"/>
      <c r="L37" s="212">
        <f>J37+K37</f>
        <v>0</v>
      </c>
    </row>
    <row r="38" spans="1:12" ht="13.5" thickBot="1">
      <c r="A38" s="63" t="s">
        <v>117</v>
      </c>
      <c r="B38" s="64" t="s">
        <v>198</v>
      </c>
      <c r="C38" s="454" t="s">
        <v>199</v>
      </c>
      <c r="D38" s="454"/>
      <c r="E38" s="454"/>
      <c r="F38" s="227">
        <f aca="true" t="shared" si="8" ref="F38:L38">SUM(F39+F55)</f>
        <v>14130</v>
      </c>
      <c r="G38" s="227">
        <f t="shared" si="8"/>
        <v>9100</v>
      </c>
      <c r="H38" s="227">
        <f t="shared" si="8"/>
        <v>23230</v>
      </c>
      <c r="I38" s="227">
        <f t="shared" si="8"/>
        <v>0</v>
      </c>
      <c r="J38" s="227">
        <f t="shared" si="8"/>
        <v>23230</v>
      </c>
      <c r="K38" s="227">
        <f t="shared" si="8"/>
        <v>0</v>
      </c>
      <c r="L38" s="227">
        <f t="shared" si="8"/>
        <v>23230</v>
      </c>
    </row>
    <row r="39" spans="1:12" ht="13.5" thickBot="1">
      <c r="A39" s="63" t="s">
        <v>119</v>
      </c>
      <c r="B39" s="66"/>
      <c r="C39" s="67" t="s">
        <v>200</v>
      </c>
      <c r="D39" s="443" t="s">
        <v>201</v>
      </c>
      <c r="E39" s="443"/>
      <c r="F39" s="211">
        <f aca="true" t="shared" si="9" ref="F39:L39">F40</f>
        <v>14130</v>
      </c>
      <c r="G39" s="211">
        <f t="shared" si="9"/>
        <v>9100</v>
      </c>
      <c r="H39" s="211">
        <f t="shared" si="9"/>
        <v>23230</v>
      </c>
      <c r="I39" s="211">
        <f t="shared" si="9"/>
        <v>0</v>
      </c>
      <c r="J39" s="211">
        <f t="shared" si="9"/>
        <v>23230</v>
      </c>
      <c r="K39" s="211">
        <f t="shared" si="9"/>
        <v>0</v>
      </c>
      <c r="L39" s="211">
        <f t="shared" si="9"/>
        <v>23230</v>
      </c>
    </row>
    <row r="40" spans="1:12" ht="13.5" thickBot="1">
      <c r="A40" s="63" t="s">
        <v>121</v>
      </c>
      <c r="B40" s="66"/>
      <c r="C40" s="70"/>
      <c r="D40" s="475" t="s">
        <v>202</v>
      </c>
      <c r="E40" s="475"/>
      <c r="F40" s="213">
        <f aca="true" t="shared" si="10" ref="F40:L40">SUM(F41:F54)</f>
        <v>14130</v>
      </c>
      <c r="G40" s="213">
        <f t="shared" si="10"/>
        <v>9100</v>
      </c>
      <c r="H40" s="213">
        <f t="shared" si="10"/>
        <v>23230</v>
      </c>
      <c r="I40" s="213">
        <f t="shared" si="10"/>
        <v>0</v>
      </c>
      <c r="J40" s="213">
        <f t="shared" si="10"/>
        <v>23230</v>
      </c>
      <c r="K40" s="213">
        <f t="shared" si="10"/>
        <v>0</v>
      </c>
      <c r="L40" s="213">
        <f t="shared" si="10"/>
        <v>23230</v>
      </c>
    </row>
    <row r="41" spans="1:12" ht="13.5" thickBot="1">
      <c r="A41" s="63" t="s">
        <v>123</v>
      </c>
      <c r="B41" s="350">
        <v>41</v>
      </c>
      <c r="C41" s="76"/>
      <c r="D41" s="77">
        <v>611</v>
      </c>
      <c r="E41" s="78" t="s">
        <v>74</v>
      </c>
      <c r="F41" s="212">
        <v>6000</v>
      </c>
      <c r="G41" s="212">
        <v>6000</v>
      </c>
      <c r="H41" s="212">
        <f t="shared" si="3"/>
        <v>12000</v>
      </c>
      <c r="I41" s="212"/>
      <c r="J41" s="212">
        <f t="shared" si="4"/>
        <v>12000</v>
      </c>
      <c r="K41" s="212">
        <v>500</v>
      </c>
      <c r="L41" s="212">
        <f aca="true" t="shared" si="11" ref="L41:L54">J41+K41</f>
        <v>12500</v>
      </c>
    </row>
    <row r="42" spans="1:12" ht="13.5" thickBot="1">
      <c r="A42" s="63" t="s">
        <v>124</v>
      </c>
      <c r="B42" s="348">
        <v>41</v>
      </c>
      <c r="C42" s="70"/>
      <c r="D42" s="94">
        <v>612001</v>
      </c>
      <c r="E42" s="72" t="s">
        <v>76</v>
      </c>
      <c r="F42" s="212">
        <v>2000</v>
      </c>
      <c r="G42" s="212">
        <v>500</v>
      </c>
      <c r="H42" s="212">
        <f t="shared" si="3"/>
        <v>2500</v>
      </c>
      <c r="I42" s="212"/>
      <c r="J42" s="212">
        <f t="shared" si="4"/>
        <v>2500</v>
      </c>
      <c r="K42" s="212"/>
      <c r="L42" s="212">
        <f t="shared" si="11"/>
        <v>2500</v>
      </c>
    </row>
    <row r="43" spans="1:12" ht="13.5" thickBot="1">
      <c r="A43" s="63" t="s">
        <v>203</v>
      </c>
      <c r="B43" s="348">
        <v>41</v>
      </c>
      <c r="C43" s="70"/>
      <c r="D43" s="94">
        <v>612002</v>
      </c>
      <c r="E43" s="72" t="s">
        <v>178</v>
      </c>
      <c r="F43" s="212">
        <v>500</v>
      </c>
      <c r="G43" s="212"/>
      <c r="H43" s="212">
        <f t="shared" si="3"/>
        <v>500</v>
      </c>
      <c r="I43" s="212"/>
      <c r="J43" s="212">
        <f t="shared" si="4"/>
        <v>500</v>
      </c>
      <c r="K43" s="212">
        <v>-500</v>
      </c>
      <c r="L43" s="212">
        <f t="shared" si="11"/>
        <v>0</v>
      </c>
    </row>
    <row r="44" spans="1:12" ht="13.5" thickBot="1">
      <c r="A44" s="63" t="s">
        <v>126</v>
      </c>
      <c r="B44" s="348">
        <v>41</v>
      </c>
      <c r="C44" s="70"/>
      <c r="D44" s="71">
        <v>614</v>
      </c>
      <c r="E44" s="72" t="s">
        <v>78</v>
      </c>
      <c r="F44" s="212"/>
      <c r="G44" s="212"/>
      <c r="H44" s="212">
        <f t="shared" si="3"/>
        <v>0</v>
      </c>
      <c r="I44" s="212"/>
      <c r="J44" s="212">
        <f t="shared" si="4"/>
        <v>0</v>
      </c>
      <c r="K44" s="212"/>
      <c r="L44" s="212">
        <f t="shared" si="11"/>
        <v>0</v>
      </c>
    </row>
    <row r="45" spans="1:12" ht="13.5" thickBot="1">
      <c r="A45" s="63" t="s">
        <v>163</v>
      </c>
      <c r="B45" s="348">
        <v>41</v>
      </c>
      <c r="C45" s="70"/>
      <c r="D45" s="71">
        <v>620</v>
      </c>
      <c r="E45" s="72" t="s">
        <v>80</v>
      </c>
      <c r="F45" s="212">
        <v>3000</v>
      </c>
      <c r="G45" s="212">
        <v>2200</v>
      </c>
      <c r="H45" s="212">
        <f t="shared" si="3"/>
        <v>5200</v>
      </c>
      <c r="I45" s="212"/>
      <c r="J45" s="212">
        <f t="shared" si="4"/>
        <v>5200</v>
      </c>
      <c r="K45" s="212"/>
      <c r="L45" s="212">
        <f t="shared" si="11"/>
        <v>5200</v>
      </c>
    </row>
    <row r="46" spans="1:12" ht="13.5" thickBot="1">
      <c r="A46" s="63" t="s">
        <v>127</v>
      </c>
      <c r="B46" s="348">
        <v>41</v>
      </c>
      <c r="C46" s="70"/>
      <c r="D46" s="71">
        <v>633006</v>
      </c>
      <c r="E46" s="72" t="s">
        <v>88</v>
      </c>
      <c r="F46" s="212"/>
      <c r="G46" s="212"/>
      <c r="H46" s="212">
        <f t="shared" si="3"/>
        <v>0</v>
      </c>
      <c r="I46" s="212"/>
      <c r="J46" s="212">
        <f t="shared" si="4"/>
        <v>0</v>
      </c>
      <c r="K46" s="212"/>
      <c r="L46" s="212">
        <f t="shared" si="11"/>
        <v>0</v>
      </c>
    </row>
    <row r="47" spans="1:12" ht="13.5" thickBot="1">
      <c r="A47" s="63" t="s">
        <v>128</v>
      </c>
      <c r="B47" s="348">
        <v>41</v>
      </c>
      <c r="C47" s="70"/>
      <c r="D47" s="94">
        <v>637016</v>
      </c>
      <c r="E47" s="72" t="s">
        <v>82</v>
      </c>
      <c r="F47" s="212">
        <v>130</v>
      </c>
      <c r="G47" s="212"/>
      <c r="H47" s="212">
        <f t="shared" si="3"/>
        <v>130</v>
      </c>
      <c r="I47" s="212"/>
      <c r="J47" s="212">
        <f t="shared" si="4"/>
        <v>130</v>
      </c>
      <c r="K47" s="212"/>
      <c r="L47" s="212">
        <f t="shared" si="11"/>
        <v>130</v>
      </c>
    </row>
    <row r="48" spans="1:12" ht="13.5" thickBot="1">
      <c r="A48" s="63" t="s">
        <v>129</v>
      </c>
      <c r="B48" s="348">
        <v>41</v>
      </c>
      <c r="C48" s="70"/>
      <c r="D48" s="94">
        <v>642015</v>
      </c>
      <c r="E48" s="72" t="s">
        <v>84</v>
      </c>
      <c r="F48" s="212">
        <v>100</v>
      </c>
      <c r="G48" s="212"/>
      <c r="H48" s="212">
        <f t="shared" si="3"/>
        <v>100</v>
      </c>
      <c r="I48" s="212"/>
      <c r="J48" s="212">
        <f t="shared" si="4"/>
        <v>100</v>
      </c>
      <c r="K48" s="212"/>
      <c r="L48" s="212">
        <f t="shared" si="11"/>
        <v>100</v>
      </c>
    </row>
    <row r="49" spans="1:12" ht="13.5" thickBot="1">
      <c r="A49" s="63" t="s">
        <v>167</v>
      </c>
      <c r="B49" s="348">
        <v>41</v>
      </c>
      <c r="C49" s="70"/>
      <c r="D49" s="94">
        <v>637014</v>
      </c>
      <c r="E49" s="72" t="s">
        <v>86</v>
      </c>
      <c r="F49" s="212">
        <v>400</v>
      </c>
      <c r="G49" s="212">
        <v>400</v>
      </c>
      <c r="H49" s="212">
        <f t="shared" si="3"/>
        <v>800</v>
      </c>
      <c r="I49" s="212"/>
      <c r="J49" s="212">
        <f t="shared" si="4"/>
        <v>800</v>
      </c>
      <c r="K49" s="212">
        <v>-100</v>
      </c>
      <c r="L49" s="212">
        <f t="shared" si="11"/>
        <v>700</v>
      </c>
    </row>
    <row r="50" spans="1:12" ht="13.5" thickBot="1">
      <c r="A50" s="63" t="s">
        <v>169</v>
      </c>
      <c r="B50" s="348">
        <v>41</v>
      </c>
      <c r="C50" s="70"/>
      <c r="D50" s="94">
        <v>631002</v>
      </c>
      <c r="E50" s="72" t="s">
        <v>204</v>
      </c>
      <c r="F50" s="212"/>
      <c r="G50" s="212"/>
      <c r="H50" s="212">
        <f t="shared" si="3"/>
        <v>0</v>
      </c>
      <c r="I50" s="212"/>
      <c r="J50" s="212">
        <f t="shared" si="4"/>
        <v>0</v>
      </c>
      <c r="K50" s="212"/>
      <c r="L50" s="212">
        <f t="shared" si="11"/>
        <v>0</v>
      </c>
    </row>
    <row r="51" spans="1:12" ht="13.5" thickBot="1">
      <c r="A51" s="63" t="s">
        <v>171</v>
      </c>
      <c r="B51" s="348">
        <v>41</v>
      </c>
      <c r="C51" s="70"/>
      <c r="D51" s="94">
        <v>632003</v>
      </c>
      <c r="E51" s="72" t="s">
        <v>145</v>
      </c>
      <c r="F51" s="212">
        <v>300</v>
      </c>
      <c r="G51" s="212"/>
      <c r="H51" s="212">
        <f t="shared" si="3"/>
        <v>300</v>
      </c>
      <c r="I51" s="212"/>
      <c r="J51" s="212">
        <f t="shared" si="4"/>
        <v>300</v>
      </c>
      <c r="K51" s="212"/>
      <c r="L51" s="212">
        <f t="shared" si="11"/>
        <v>300</v>
      </c>
    </row>
    <row r="52" spans="1:12" ht="13.5" thickBot="1">
      <c r="A52" s="63" t="s">
        <v>131</v>
      </c>
      <c r="B52" s="348">
        <v>41</v>
      </c>
      <c r="C52" s="70"/>
      <c r="D52" s="94">
        <v>637027</v>
      </c>
      <c r="E52" s="72" t="s">
        <v>161</v>
      </c>
      <c r="F52" s="212">
        <v>500</v>
      </c>
      <c r="G52" s="212"/>
      <c r="H52" s="212">
        <f t="shared" si="3"/>
        <v>500</v>
      </c>
      <c r="I52" s="212"/>
      <c r="J52" s="212">
        <f t="shared" si="4"/>
        <v>500</v>
      </c>
      <c r="K52" s="212">
        <v>100</v>
      </c>
      <c r="L52" s="212">
        <f t="shared" si="11"/>
        <v>600</v>
      </c>
    </row>
    <row r="53" spans="1:12" ht="13.5" thickBot="1">
      <c r="A53" s="63" t="s">
        <v>205</v>
      </c>
      <c r="B53" s="348">
        <v>41</v>
      </c>
      <c r="C53" s="70"/>
      <c r="D53" s="94">
        <v>637004</v>
      </c>
      <c r="E53" s="72" t="s">
        <v>206</v>
      </c>
      <c r="F53" s="212">
        <v>1200</v>
      </c>
      <c r="G53" s="212"/>
      <c r="H53" s="212">
        <f t="shared" si="3"/>
        <v>1200</v>
      </c>
      <c r="I53" s="212"/>
      <c r="J53" s="212">
        <f t="shared" si="4"/>
        <v>1200</v>
      </c>
      <c r="K53" s="212"/>
      <c r="L53" s="212">
        <f t="shared" si="11"/>
        <v>1200</v>
      </c>
    </row>
    <row r="54" spans="1:12" ht="13.5" thickBot="1">
      <c r="A54" s="63" t="s">
        <v>133</v>
      </c>
      <c r="B54" s="348">
        <v>41</v>
      </c>
      <c r="C54" s="70"/>
      <c r="D54" s="94">
        <v>642012</v>
      </c>
      <c r="E54" s="72" t="s">
        <v>207</v>
      </c>
      <c r="F54" s="212"/>
      <c r="G54" s="212"/>
      <c r="H54" s="212">
        <f t="shared" si="3"/>
        <v>0</v>
      </c>
      <c r="I54" s="212"/>
      <c r="J54" s="212">
        <f t="shared" si="4"/>
        <v>0</v>
      </c>
      <c r="K54" s="212"/>
      <c r="L54" s="212">
        <f t="shared" si="11"/>
        <v>0</v>
      </c>
    </row>
    <row r="55" spans="1:12" ht="13.5" thickBot="1">
      <c r="A55" s="63" t="s">
        <v>134</v>
      </c>
      <c r="B55" s="66"/>
      <c r="C55" s="67" t="s">
        <v>793</v>
      </c>
      <c r="D55" s="476" t="s">
        <v>208</v>
      </c>
      <c r="E55" s="476"/>
      <c r="F55" s="211">
        <f aca="true" t="shared" si="12" ref="F55:L55">SUM(F56)</f>
        <v>0</v>
      </c>
      <c r="G55" s="211">
        <f t="shared" si="12"/>
        <v>0</v>
      </c>
      <c r="H55" s="211">
        <f t="shared" si="12"/>
        <v>0</v>
      </c>
      <c r="I55" s="211">
        <f t="shared" si="12"/>
        <v>0</v>
      </c>
      <c r="J55" s="211">
        <f t="shared" si="12"/>
        <v>0</v>
      </c>
      <c r="K55" s="211">
        <f t="shared" si="12"/>
        <v>0</v>
      </c>
      <c r="L55" s="211">
        <f t="shared" si="12"/>
        <v>0</v>
      </c>
    </row>
    <row r="56" spans="1:12" ht="13.5" thickBot="1">
      <c r="A56" s="63" t="s">
        <v>135</v>
      </c>
      <c r="B56" s="66"/>
      <c r="C56" s="70"/>
      <c r="D56" s="478" t="s">
        <v>209</v>
      </c>
      <c r="E56" s="478"/>
      <c r="F56" s="213">
        <f aca="true" t="shared" si="13" ref="F56:L56">SUM(F57:F57)</f>
        <v>0</v>
      </c>
      <c r="G56" s="213">
        <f t="shared" si="13"/>
        <v>0</v>
      </c>
      <c r="H56" s="213">
        <f t="shared" si="13"/>
        <v>0</v>
      </c>
      <c r="I56" s="213">
        <f t="shared" si="13"/>
        <v>0</v>
      </c>
      <c r="J56" s="213">
        <f t="shared" si="13"/>
        <v>0</v>
      </c>
      <c r="K56" s="213">
        <f t="shared" si="13"/>
        <v>0</v>
      </c>
      <c r="L56" s="213">
        <f t="shared" si="13"/>
        <v>0</v>
      </c>
    </row>
    <row r="57" spans="1:12" ht="13.5" thickBot="1">
      <c r="A57" s="63" t="s">
        <v>210</v>
      </c>
      <c r="B57" s="348">
        <v>41</v>
      </c>
      <c r="C57" s="70"/>
      <c r="D57" s="102">
        <v>633001</v>
      </c>
      <c r="E57" s="17" t="s">
        <v>211</v>
      </c>
      <c r="F57" s="212"/>
      <c r="G57" s="212"/>
      <c r="H57" s="212">
        <f t="shared" si="3"/>
        <v>0</v>
      </c>
      <c r="I57" s="212"/>
      <c r="J57" s="212">
        <f t="shared" si="4"/>
        <v>0</v>
      </c>
      <c r="K57" s="212"/>
      <c r="L57" s="212">
        <f>J57+K57</f>
        <v>0</v>
      </c>
    </row>
    <row r="58" spans="1:12" ht="13.5" thickBot="1">
      <c r="A58" s="63" t="s">
        <v>137</v>
      </c>
      <c r="B58" s="64" t="s">
        <v>101</v>
      </c>
      <c r="C58" s="454" t="s">
        <v>102</v>
      </c>
      <c r="D58" s="454"/>
      <c r="E58" s="454"/>
      <c r="F58" s="227">
        <f aca="true" t="shared" si="14" ref="F58:L58">SUM(F59+F118+F79)</f>
        <v>542870</v>
      </c>
      <c r="G58" s="227">
        <f t="shared" si="14"/>
        <v>21600</v>
      </c>
      <c r="H58" s="227">
        <f t="shared" si="14"/>
        <v>564470</v>
      </c>
      <c r="I58" s="227">
        <f t="shared" si="14"/>
        <v>12626.04</v>
      </c>
      <c r="J58" s="227">
        <f t="shared" si="14"/>
        <v>577096.04</v>
      </c>
      <c r="K58" s="227">
        <f t="shared" si="14"/>
        <v>0</v>
      </c>
      <c r="L58" s="227">
        <f t="shared" si="14"/>
        <v>577096.04</v>
      </c>
    </row>
    <row r="59" spans="1:12" ht="13.5" thickBot="1">
      <c r="A59" s="63" t="s">
        <v>212</v>
      </c>
      <c r="B59" s="66"/>
      <c r="C59" s="67" t="s">
        <v>221</v>
      </c>
      <c r="D59" s="443" t="s">
        <v>222</v>
      </c>
      <c r="E59" s="443"/>
      <c r="F59" s="211">
        <f aca="true" t="shared" si="15" ref="F59:L59">SUM(F60)</f>
        <v>10520</v>
      </c>
      <c r="G59" s="211">
        <f t="shared" si="15"/>
        <v>0</v>
      </c>
      <c r="H59" s="211">
        <f t="shared" si="15"/>
        <v>10520</v>
      </c>
      <c r="I59" s="211">
        <f t="shared" si="15"/>
        <v>0</v>
      </c>
      <c r="J59" s="211">
        <f t="shared" si="15"/>
        <v>10520</v>
      </c>
      <c r="K59" s="211">
        <f t="shared" si="15"/>
        <v>0</v>
      </c>
      <c r="L59" s="211">
        <f t="shared" si="15"/>
        <v>10520</v>
      </c>
    </row>
    <row r="60" spans="1:12" ht="13.5" thickBot="1">
      <c r="A60" s="63" t="s">
        <v>139</v>
      </c>
      <c r="B60" s="66"/>
      <c r="C60" s="70"/>
      <c r="D60" s="477" t="s">
        <v>224</v>
      </c>
      <c r="E60" s="477"/>
      <c r="F60" s="252">
        <f aca="true" t="shared" si="16" ref="F60:L60">F69+F78</f>
        <v>10520</v>
      </c>
      <c r="G60" s="252">
        <f t="shared" si="16"/>
        <v>0</v>
      </c>
      <c r="H60" s="252">
        <f t="shared" si="16"/>
        <v>10520</v>
      </c>
      <c r="I60" s="252">
        <f t="shared" si="16"/>
        <v>0</v>
      </c>
      <c r="J60" s="252">
        <f t="shared" si="16"/>
        <v>10520</v>
      </c>
      <c r="K60" s="252">
        <f t="shared" si="16"/>
        <v>0</v>
      </c>
      <c r="L60" s="252">
        <f t="shared" si="16"/>
        <v>10520</v>
      </c>
    </row>
    <row r="61" spans="1:12" ht="13.5" thickBot="1">
      <c r="A61" s="63" t="s">
        <v>214</v>
      </c>
      <c r="B61" s="348">
        <v>111</v>
      </c>
      <c r="C61" s="70"/>
      <c r="D61" s="71">
        <v>611</v>
      </c>
      <c r="E61" s="72" t="s">
        <v>74</v>
      </c>
      <c r="F61" s="253">
        <v>4600</v>
      </c>
      <c r="G61" s="253">
        <v>100</v>
      </c>
      <c r="H61" s="253">
        <f t="shared" si="3"/>
        <v>4700</v>
      </c>
      <c r="I61" s="253"/>
      <c r="J61" s="253">
        <f t="shared" si="4"/>
        <v>4700</v>
      </c>
      <c r="K61" s="253"/>
      <c r="L61" s="253">
        <f aca="true" t="shared" si="17" ref="L61:L68">J61+K61</f>
        <v>4700</v>
      </c>
    </row>
    <row r="62" spans="1:12" ht="13.5" thickBot="1">
      <c r="A62" s="63" t="s">
        <v>215</v>
      </c>
      <c r="B62" s="348">
        <v>111</v>
      </c>
      <c r="C62" s="70"/>
      <c r="D62" s="94">
        <v>612001</v>
      </c>
      <c r="E62" s="72" t="s">
        <v>227</v>
      </c>
      <c r="F62" s="253">
        <v>1500</v>
      </c>
      <c r="G62" s="253"/>
      <c r="H62" s="253">
        <f t="shared" si="3"/>
        <v>1500</v>
      </c>
      <c r="I62" s="253"/>
      <c r="J62" s="253">
        <f t="shared" si="4"/>
        <v>1500</v>
      </c>
      <c r="K62" s="253"/>
      <c r="L62" s="253">
        <f t="shared" si="17"/>
        <v>1500</v>
      </c>
    </row>
    <row r="63" spans="1:12" ht="13.5" thickBot="1">
      <c r="A63" s="63" t="s">
        <v>217</v>
      </c>
      <c r="B63" s="348">
        <v>111</v>
      </c>
      <c r="C63" s="70"/>
      <c r="D63" s="71">
        <v>614</v>
      </c>
      <c r="E63" s="72" t="s">
        <v>78</v>
      </c>
      <c r="F63" s="253"/>
      <c r="G63" s="253"/>
      <c r="H63" s="253">
        <f t="shared" si="3"/>
        <v>0</v>
      </c>
      <c r="I63" s="253"/>
      <c r="J63" s="253">
        <f t="shared" si="4"/>
        <v>0</v>
      </c>
      <c r="K63" s="253"/>
      <c r="L63" s="253">
        <f t="shared" si="17"/>
        <v>0</v>
      </c>
    </row>
    <row r="64" spans="1:12" ht="13.5" thickBot="1">
      <c r="A64" s="63" t="s">
        <v>219</v>
      </c>
      <c r="B64" s="348">
        <v>111</v>
      </c>
      <c r="C64" s="70"/>
      <c r="D64" s="71">
        <v>620</v>
      </c>
      <c r="E64" s="72" t="s">
        <v>80</v>
      </c>
      <c r="F64" s="253">
        <v>2250</v>
      </c>
      <c r="G64" s="253">
        <v>52.57</v>
      </c>
      <c r="H64" s="253">
        <f t="shared" si="3"/>
        <v>2302.57</v>
      </c>
      <c r="I64" s="253"/>
      <c r="J64" s="253">
        <f t="shared" si="4"/>
        <v>2302.57</v>
      </c>
      <c r="K64" s="253"/>
      <c r="L64" s="253">
        <f t="shared" si="17"/>
        <v>2302.57</v>
      </c>
    </row>
    <row r="65" spans="1:12" ht="13.5" thickBot="1">
      <c r="A65" s="63" t="s">
        <v>220</v>
      </c>
      <c r="B65" s="348">
        <v>111</v>
      </c>
      <c r="C65" s="70"/>
      <c r="D65" s="71">
        <v>632003</v>
      </c>
      <c r="E65" s="72" t="s">
        <v>145</v>
      </c>
      <c r="F65" s="253">
        <v>80</v>
      </c>
      <c r="G65" s="253">
        <v>50</v>
      </c>
      <c r="H65" s="253">
        <f t="shared" si="3"/>
        <v>130</v>
      </c>
      <c r="I65" s="253"/>
      <c r="J65" s="253">
        <f t="shared" si="4"/>
        <v>130</v>
      </c>
      <c r="K65" s="253"/>
      <c r="L65" s="253">
        <f t="shared" si="17"/>
        <v>130</v>
      </c>
    </row>
    <row r="66" spans="1:12" ht="13.5" thickBot="1">
      <c r="A66" s="63" t="s">
        <v>223</v>
      </c>
      <c r="B66" s="348">
        <v>111</v>
      </c>
      <c r="C66" s="70"/>
      <c r="D66" s="94">
        <v>637016</v>
      </c>
      <c r="E66" s="72" t="s">
        <v>82</v>
      </c>
      <c r="F66" s="253">
        <v>30</v>
      </c>
      <c r="G66" s="253"/>
      <c r="H66" s="253">
        <f t="shared" si="3"/>
        <v>30</v>
      </c>
      <c r="I66" s="253"/>
      <c r="J66" s="253">
        <f t="shared" si="4"/>
        <v>30</v>
      </c>
      <c r="K66" s="253"/>
      <c r="L66" s="253">
        <f t="shared" si="17"/>
        <v>30</v>
      </c>
    </row>
    <row r="67" spans="1:12" ht="13.5" thickBot="1">
      <c r="A67" s="63" t="s">
        <v>225</v>
      </c>
      <c r="B67" s="348">
        <v>111</v>
      </c>
      <c r="C67" s="70"/>
      <c r="D67" s="94">
        <v>642015</v>
      </c>
      <c r="E67" s="72" t="s">
        <v>84</v>
      </c>
      <c r="F67" s="253">
        <v>40</v>
      </c>
      <c r="G67" s="253">
        <v>100</v>
      </c>
      <c r="H67" s="253">
        <f t="shared" si="3"/>
        <v>140</v>
      </c>
      <c r="I67" s="253"/>
      <c r="J67" s="253">
        <f t="shared" si="4"/>
        <v>140</v>
      </c>
      <c r="K67" s="253"/>
      <c r="L67" s="253">
        <f t="shared" si="17"/>
        <v>140</v>
      </c>
    </row>
    <row r="68" spans="1:12" ht="13.5" thickBot="1">
      <c r="A68" s="63" t="s">
        <v>226</v>
      </c>
      <c r="B68" s="348">
        <v>111</v>
      </c>
      <c r="C68" s="70"/>
      <c r="D68" s="94">
        <v>637014</v>
      </c>
      <c r="E68" s="72" t="s">
        <v>86</v>
      </c>
      <c r="F68" s="253">
        <v>300</v>
      </c>
      <c r="G68" s="253"/>
      <c r="H68" s="253">
        <f t="shared" si="3"/>
        <v>300</v>
      </c>
      <c r="I68" s="253"/>
      <c r="J68" s="253">
        <f t="shared" si="4"/>
        <v>300</v>
      </c>
      <c r="K68" s="253"/>
      <c r="L68" s="253">
        <f t="shared" si="17"/>
        <v>300</v>
      </c>
    </row>
    <row r="69" spans="1:12" ht="13.5" thickBot="1">
      <c r="A69" s="63" t="s">
        <v>228</v>
      </c>
      <c r="B69" s="352">
        <v>111</v>
      </c>
      <c r="C69" s="258"/>
      <c r="D69" s="259"/>
      <c r="E69" s="256" t="s">
        <v>785</v>
      </c>
      <c r="F69" s="296">
        <f aca="true" t="shared" si="18" ref="F69:L69">SUM(F61:F68)</f>
        <v>8800</v>
      </c>
      <c r="G69" s="296">
        <f t="shared" si="18"/>
        <v>302.57</v>
      </c>
      <c r="H69" s="296">
        <f t="shared" si="18"/>
        <v>9102.57</v>
      </c>
      <c r="I69" s="296">
        <f t="shared" si="18"/>
        <v>0</v>
      </c>
      <c r="J69" s="296">
        <f t="shared" si="18"/>
        <v>9102.57</v>
      </c>
      <c r="K69" s="296">
        <f t="shared" si="18"/>
        <v>0</v>
      </c>
      <c r="L69" s="296">
        <f t="shared" si="18"/>
        <v>9102.57</v>
      </c>
    </row>
    <row r="70" spans="1:12" ht="13.5" thickBot="1">
      <c r="A70" s="63" t="s">
        <v>229</v>
      </c>
      <c r="B70" s="348">
        <v>41</v>
      </c>
      <c r="C70" s="70"/>
      <c r="D70" s="71">
        <v>611</v>
      </c>
      <c r="E70" s="72" t="s">
        <v>74</v>
      </c>
      <c r="F70" s="253">
        <v>1000</v>
      </c>
      <c r="G70" s="253">
        <v>-100</v>
      </c>
      <c r="H70" s="253">
        <f t="shared" si="3"/>
        <v>900</v>
      </c>
      <c r="I70" s="253"/>
      <c r="J70" s="253">
        <f t="shared" si="4"/>
        <v>900</v>
      </c>
      <c r="K70" s="253"/>
      <c r="L70" s="253">
        <f aca="true" t="shared" si="19" ref="L70:L77">J70+K70</f>
        <v>900</v>
      </c>
    </row>
    <row r="71" spans="1:12" ht="13.5" thickBot="1">
      <c r="A71" s="63" t="s">
        <v>230</v>
      </c>
      <c r="B71" s="348">
        <v>41</v>
      </c>
      <c r="C71" s="70"/>
      <c r="D71" s="94">
        <v>612001</v>
      </c>
      <c r="E71" s="72" t="s">
        <v>227</v>
      </c>
      <c r="F71" s="253">
        <v>100</v>
      </c>
      <c r="G71" s="253">
        <v>-70</v>
      </c>
      <c r="H71" s="253">
        <f t="shared" si="3"/>
        <v>30</v>
      </c>
      <c r="I71" s="253"/>
      <c r="J71" s="253">
        <f t="shared" si="4"/>
        <v>30</v>
      </c>
      <c r="K71" s="253"/>
      <c r="L71" s="253">
        <f t="shared" si="19"/>
        <v>30</v>
      </c>
    </row>
    <row r="72" spans="1:12" ht="13.5" thickBot="1">
      <c r="A72" s="63" t="s">
        <v>231</v>
      </c>
      <c r="B72" s="348">
        <v>41</v>
      </c>
      <c r="C72" s="70"/>
      <c r="D72" s="71">
        <v>614</v>
      </c>
      <c r="E72" s="72" t="s">
        <v>78</v>
      </c>
      <c r="F72" s="253"/>
      <c r="G72" s="253"/>
      <c r="H72" s="253">
        <f t="shared" si="3"/>
        <v>0</v>
      </c>
      <c r="I72" s="253"/>
      <c r="J72" s="253">
        <f t="shared" si="4"/>
        <v>0</v>
      </c>
      <c r="K72" s="253"/>
      <c r="L72" s="253">
        <f t="shared" si="19"/>
        <v>0</v>
      </c>
    </row>
    <row r="73" spans="1:12" ht="13.5" thickBot="1">
      <c r="A73" s="63" t="s">
        <v>232</v>
      </c>
      <c r="B73" s="348">
        <v>41</v>
      </c>
      <c r="C73" s="70"/>
      <c r="D73" s="71">
        <v>620</v>
      </c>
      <c r="E73" s="72" t="s">
        <v>80</v>
      </c>
      <c r="F73" s="253">
        <v>430</v>
      </c>
      <c r="G73" s="253">
        <v>-52.57</v>
      </c>
      <c r="H73" s="253">
        <f t="shared" si="3"/>
        <v>377.43</v>
      </c>
      <c r="I73" s="253"/>
      <c r="J73" s="253">
        <f t="shared" si="4"/>
        <v>377.43</v>
      </c>
      <c r="K73" s="253"/>
      <c r="L73" s="253">
        <f t="shared" si="19"/>
        <v>377.43</v>
      </c>
    </row>
    <row r="74" spans="1:12" ht="13.5" thickBot="1">
      <c r="A74" s="63" t="s">
        <v>233</v>
      </c>
      <c r="B74" s="348">
        <v>41</v>
      </c>
      <c r="C74" s="103"/>
      <c r="D74" s="71">
        <v>632003</v>
      </c>
      <c r="E74" s="72" t="s">
        <v>145</v>
      </c>
      <c r="F74" s="253">
        <v>20</v>
      </c>
      <c r="G74" s="253">
        <v>-20</v>
      </c>
      <c r="H74" s="253">
        <f t="shared" si="3"/>
        <v>0</v>
      </c>
      <c r="I74" s="253"/>
      <c r="J74" s="253">
        <f aca="true" t="shared" si="20" ref="J74:J126">H74+I74</f>
        <v>0</v>
      </c>
      <c r="K74" s="253"/>
      <c r="L74" s="253">
        <f t="shared" si="19"/>
        <v>0</v>
      </c>
    </row>
    <row r="75" spans="1:12" ht="13.5" thickBot="1">
      <c r="A75" s="63" t="s">
        <v>234</v>
      </c>
      <c r="B75" s="348">
        <v>41</v>
      </c>
      <c r="C75" s="104"/>
      <c r="D75" s="94">
        <v>637016</v>
      </c>
      <c r="E75" s="72" t="s">
        <v>82</v>
      </c>
      <c r="F75" s="253">
        <v>70</v>
      </c>
      <c r="G75" s="253"/>
      <c r="H75" s="253">
        <f aca="true" t="shared" si="21" ref="H75:H126">F75+G75</f>
        <v>70</v>
      </c>
      <c r="I75" s="253"/>
      <c r="J75" s="253">
        <f t="shared" si="20"/>
        <v>70</v>
      </c>
      <c r="K75" s="253"/>
      <c r="L75" s="253">
        <f t="shared" si="19"/>
        <v>70</v>
      </c>
    </row>
    <row r="76" spans="1:12" ht="13.5" thickBot="1">
      <c r="A76" s="63" t="s">
        <v>236</v>
      </c>
      <c r="B76" s="348">
        <v>41</v>
      </c>
      <c r="C76" s="104"/>
      <c r="D76" s="94">
        <v>642015</v>
      </c>
      <c r="E76" s="72" t="s">
        <v>84</v>
      </c>
      <c r="F76" s="253">
        <v>60</v>
      </c>
      <c r="G76" s="253">
        <v>-60</v>
      </c>
      <c r="H76" s="253">
        <f t="shared" si="21"/>
        <v>0</v>
      </c>
      <c r="I76" s="253"/>
      <c r="J76" s="253">
        <f t="shared" si="20"/>
        <v>0</v>
      </c>
      <c r="K76" s="253"/>
      <c r="L76" s="253">
        <f t="shared" si="19"/>
        <v>0</v>
      </c>
    </row>
    <row r="77" spans="1:12" ht="13.5" thickBot="1">
      <c r="A77" s="63" t="s">
        <v>237</v>
      </c>
      <c r="B77" s="348">
        <v>41</v>
      </c>
      <c r="C77" s="104"/>
      <c r="D77" s="94">
        <v>637014</v>
      </c>
      <c r="E77" s="72" t="s">
        <v>86</v>
      </c>
      <c r="F77" s="253">
        <v>40</v>
      </c>
      <c r="G77" s="253"/>
      <c r="H77" s="253">
        <f t="shared" si="21"/>
        <v>40</v>
      </c>
      <c r="I77" s="253"/>
      <c r="J77" s="253">
        <f t="shared" si="20"/>
        <v>40</v>
      </c>
      <c r="K77" s="253"/>
      <c r="L77" s="253">
        <f t="shared" si="19"/>
        <v>40</v>
      </c>
    </row>
    <row r="78" spans="1:12" ht="13.5" thickBot="1">
      <c r="A78" s="63" t="s">
        <v>238</v>
      </c>
      <c r="B78" s="351">
        <v>41</v>
      </c>
      <c r="C78" s="254"/>
      <c r="D78" s="250"/>
      <c r="E78" s="251" t="s">
        <v>785</v>
      </c>
      <c r="F78" s="297">
        <f aca="true" t="shared" si="22" ref="F78:L78">SUM(F70:F77)</f>
        <v>1720</v>
      </c>
      <c r="G78" s="297">
        <f t="shared" si="22"/>
        <v>-302.57</v>
      </c>
      <c r="H78" s="297">
        <f t="shared" si="22"/>
        <v>1417.43</v>
      </c>
      <c r="I78" s="297">
        <f t="shared" si="22"/>
        <v>0</v>
      </c>
      <c r="J78" s="297">
        <f t="shared" si="22"/>
        <v>1417.43</v>
      </c>
      <c r="K78" s="297">
        <f t="shared" si="22"/>
        <v>0</v>
      </c>
      <c r="L78" s="297">
        <f t="shared" si="22"/>
        <v>1417.43</v>
      </c>
    </row>
    <row r="79" spans="1:12" ht="13.5" thickBot="1">
      <c r="A79" s="63" t="s">
        <v>240</v>
      </c>
      <c r="B79" s="66"/>
      <c r="C79" s="67" t="s">
        <v>794</v>
      </c>
      <c r="D79" s="443" t="s">
        <v>235</v>
      </c>
      <c r="E79" s="443"/>
      <c r="F79" s="211">
        <f>SUM(F80)</f>
        <v>532350</v>
      </c>
      <c r="G79" s="211">
        <f>SUM(G80)</f>
        <v>21600</v>
      </c>
      <c r="H79" s="211">
        <f>SUM(H80)</f>
        <v>553950</v>
      </c>
      <c r="I79" s="211">
        <f>SUM(I80)</f>
        <v>8786.04</v>
      </c>
      <c r="J79" s="211">
        <f t="shared" si="20"/>
        <v>562736.04</v>
      </c>
      <c r="K79" s="211">
        <f>SUM(K80)</f>
        <v>0</v>
      </c>
      <c r="L79" s="211">
        <f>J79+K79</f>
        <v>562736.04</v>
      </c>
    </row>
    <row r="80" spans="1:12" ht="13.5" thickBot="1">
      <c r="A80" s="63" t="s">
        <v>242</v>
      </c>
      <c r="B80" s="66"/>
      <c r="C80" s="70"/>
      <c r="D80" s="477" t="s">
        <v>19</v>
      </c>
      <c r="E80" s="477"/>
      <c r="F80" s="213">
        <f aca="true" t="shared" si="23" ref="F80:L80">F85+F88+F117</f>
        <v>532350</v>
      </c>
      <c r="G80" s="213">
        <f t="shared" si="23"/>
        <v>21600</v>
      </c>
      <c r="H80" s="213">
        <f t="shared" si="23"/>
        <v>553950</v>
      </c>
      <c r="I80" s="213">
        <f t="shared" si="23"/>
        <v>8786.04</v>
      </c>
      <c r="J80" s="213">
        <f t="shared" si="23"/>
        <v>562736.04</v>
      </c>
      <c r="K80" s="213">
        <f t="shared" si="23"/>
        <v>0</v>
      </c>
      <c r="L80" s="213">
        <f t="shared" si="23"/>
        <v>562736.04</v>
      </c>
    </row>
    <row r="81" spans="1:12" ht="13.5" thickBot="1">
      <c r="A81" s="63" t="s">
        <v>243</v>
      </c>
      <c r="B81" s="348">
        <v>111</v>
      </c>
      <c r="C81" s="70"/>
      <c r="D81" s="94">
        <v>611</v>
      </c>
      <c r="E81" s="72" t="s">
        <v>74</v>
      </c>
      <c r="F81" s="253">
        <v>2600</v>
      </c>
      <c r="G81" s="253"/>
      <c r="H81" s="253">
        <f t="shared" si="21"/>
        <v>2600</v>
      </c>
      <c r="I81" s="253"/>
      <c r="J81" s="253">
        <f t="shared" si="20"/>
        <v>2600</v>
      </c>
      <c r="K81" s="253"/>
      <c r="L81" s="253">
        <f>J81+K81</f>
        <v>2600</v>
      </c>
    </row>
    <row r="82" spans="1:12" ht="13.5" thickBot="1">
      <c r="A82" s="63" t="s">
        <v>244</v>
      </c>
      <c r="B82" s="348">
        <v>111</v>
      </c>
      <c r="C82" s="70"/>
      <c r="D82" s="94">
        <v>620</v>
      </c>
      <c r="E82" s="72" t="s">
        <v>80</v>
      </c>
      <c r="F82" s="253">
        <v>1200</v>
      </c>
      <c r="G82" s="253"/>
      <c r="H82" s="253">
        <f t="shared" si="21"/>
        <v>1200</v>
      </c>
      <c r="I82" s="253"/>
      <c r="J82" s="253">
        <f t="shared" si="20"/>
        <v>1200</v>
      </c>
      <c r="K82" s="253"/>
      <c r="L82" s="253">
        <f>J82+K82</f>
        <v>1200</v>
      </c>
    </row>
    <row r="83" spans="1:12" ht="13.5" thickBot="1">
      <c r="A83" s="63" t="s">
        <v>245</v>
      </c>
      <c r="B83" s="348">
        <v>111</v>
      </c>
      <c r="C83" s="70"/>
      <c r="D83" s="94">
        <v>633006</v>
      </c>
      <c r="E83" s="72" t="s">
        <v>88</v>
      </c>
      <c r="F83" s="253">
        <v>286</v>
      </c>
      <c r="G83" s="253"/>
      <c r="H83" s="253">
        <f t="shared" si="21"/>
        <v>286</v>
      </c>
      <c r="I83" s="253"/>
      <c r="J83" s="253">
        <f t="shared" si="20"/>
        <v>286</v>
      </c>
      <c r="K83" s="253"/>
      <c r="L83" s="253">
        <f>J83+K83</f>
        <v>286</v>
      </c>
    </row>
    <row r="84" spans="1:12" ht="13.5" thickBot="1">
      <c r="A84" s="63" t="s">
        <v>246</v>
      </c>
      <c r="B84" s="348">
        <v>111</v>
      </c>
      <c r="C84" s="70"/>
      <c r="D84" s="94">
        <v>637004</v>
      </c>
      <c r="E84" s="72" t="s">
        <v>162</v>
      </c>
      <c r="F84" s="253">
        <v>664</v>
      </c>
      <c r="G84" s="253"/>
      <c r="H84" s="253">
        <f t="shared" si="21"/>
        <v>664</v>
      </c>
      <c r="I84" s="253"/>
      <c r="J84" s="253">
        <f t="shared" si="20"/>
        <v>664</v>
      </c>
      <c r="K84" s="253"/>
      <c r="L84" s="253">
        <f>J84+K84</f>
        <v>664</v>
      </c>
    </row>
    <row r="85" spans="1:12" ht="13.5" thickBot="1">
      <c r="A85" s="63" t="s">
        <v>247</v>
      </c>
      <c r="B85" s="352">
        <v>111</v>
      </c>
      <c r="C85" s="258"/>
      <c r="D85" s="259"/>
      <c r="E85" s="256" t="s">
        <v>785</v>
      </c>
      <c r="F85" s="298">
        <f aca="true" t="shared" si="24" ref="F85:L85">SUM(F81:F84)</f>
        <v>4750</v>
      </c>
      <c r="G85" s="298">
        <f t="shared" si="24"/>
        <v>0</v>
      </c>
      <c r="H85" s="298">
        <f t="shared" si="24"/>
        <v>4750</v>
      </c>
      <c r="I85" s="298">
        <f t="shared" si="24"/>
        <v>0</v>
      </c>
      <c r="J85" s="298">
        <f t="shared" si="24"/>
        <v>4750</v>
      </c>
      <c r="K85" s="298">
        <f t="shared" si="24"/>
        <v>0</v>
      </c>
      <c r="L85" s="298">
        <f t="shared" si="24"/>
        <v>4750</v>
      </c>
    </row>
    <row r="86" spans="1:12" ht="13.5" thickBot="1">
      <c r="A86" s="63" t="s">
        <v>248</v>
      </c>
      <c r="B86" s="66" t="s">
        <v>768</v>
      </c>
      <c r="C86" s="70"/>
      <c r="D86" s="94">
        <v>611</v>
      </c>
      <c r="E86" s="72" t="s">
        <v>74</v>
      </c>
      <c r="F86" s="253">
        <v>13400</v>
      </c>
      <c r="G86" s="253"/>
      <c r="H86" s="253">
        <f t="shared" si="21"/>
        <v>13400</v>
      </c>
      <c r="I86" s="253"/>
      <c r="J86" s="253">
        <f t="shared" si="20"/>
        <v>13400</v>
      </c>
      <c r="K86" s="253"/>
      <c r="L86" s="253">
        <f>J86+K86</f>
        <v>13400</v>
      </c>
    </row>
    <row r="87" spans="1:12" ht="13.5" thickBot="1">
      <c r="A87" s="63" t="s">
        <v>249</v>
      </c>
      <c r="B87" s="66" t="s">
        <v>768</v>
      </c>
      <c r="C87" s="70"/>
      <c r="D87" s="94">
        <v>620</v>
      </c>
      <c r="E87" s="72" t="s">
        <v>80</v>
      </c>
      <c r="F87" s="253">
        <v>4600</v>
      </c>
      <c r="G87" s="253"/>
      <c r="H87" s="253">
        <f t="shared" si="21"/>
        <v>4600</v>
      </c>
      <c r="I87" s="253"/>
      <c r="J87" s="253">
        <f t="shared" si="20"/>
        <v>4600</v>
      </c>
      <c r="K87" s="253"/>
      <c r="L87" s="253">
        <f>J87+K87</f>
        <v>4600</v>
      </c>
    </row>
    <row r="88" spans="1:12" ht="13.5" thickBot="1">
      <c r="A88" s="63" t="s">
        <v>251</v>
      </c>
      <c r="B88" s="260" t="s">
        <v>768</v>
      </c>
      <c r="C88" s="261"/>
      <c r="D88" s="262"/>
      <c r="E88" s="255" t="s">
        <v>785</v>
      </c>
      <c r="F88" s="299">
        <f aca="true" t="shared" si="25" ref="F88:L88">SUM(F86:F87)</f>
        <v>18000</v>
      </c>
      <c r="G88" s="299">
        <f t="shared" si="25"/>
        <v>0</v>
      </c>
      <c r="H88" s="299">
        <f t="shared" si="25"/>
        <v>18000</v>
      </c>
      <c r="I88" s="299">
        <f t="shared" si="25"/>
        <v>0</v>
      </c>
      <c r="J88" s="299">
        <f t="shared" si="25"/>
        <v>18000</v>
      </c>
      <c r="K88" s="299">
        <f t="shared" si="25"/>
        <v>0</v>
      </c>
      <c r="L88" s="299">
        <f t="shared" si="25"/>
        <v>18000</v>
      </c>
    </row>
    <row r="89" spans="1:12" ht="13.5" thickBot="1">
      <c r="A89" s="63" t="s">
        <v>252</v>
      </c>
      <c r="B89" s="348">
        <v>41</v>
      </c>
      <c r="C89" s="70"/>
      <c r="D89" s="94">
        <v>611</v>
      </c>
      <c r="E89" s="72" t="s">
        <v>74</v>
      </c>
      <c r="F89" s="212">
        <v>230000</v>
      </c>
      <c r="G89" s="212"/>
      <c r="H89" s="212">
        <f t="shared" si="21"/>
        <v>230000</v>
      </c>
      <c r="I89" s="212"/>
      <c r="J89" s="212">
        <f t="shared" si="20"/>
        <v>230000</v>
      </c>
      <c r="K89" s="212"/>
      <c r="L89" s="212">
        <f aca="true" t="shared" si="26" ref="L89:L116">J89+K89</f>
        <v>230000</v>
      </c>
    </row>
    <row r="90" spans="1:12" ht="13.5" thickBot="1">
      <c r="A90" s="63" t="s">
        <v>253</v>
      </c>
      <c r="B90" s="348">
        <v>41</v>
      </c>
      <c r="C90" s="70"/>
      <c r="D90" s="94">
        <v>642012</v>
      </c>
      <c r="E90" s="72" t="s">
        <v>239</v>
      </c>
      <c r="F90" s="212"/>
      <c r="G90" s="212">
        <v>25000</v>
      </c>
      <c r="H90" s="212">
        <f t="shared" si="21"/>
        <v>25000</v>
      </c>
      <c r="I90" s="212"/>
      <c r="J90" s="212">
        <f t="shared" si="20"/>
        <v>25000</v>
      </c>
      <c r="K90" s="212"/>
      <c r="L90" s="212">
        <f t="shared" si="26"/>
        <v>25000</v>
      </c>
    </row>
    <row r="91" spans="1:12" ht="13.5" thickBot="1">
      <c r="A91" s="63" t="s">
        <v>254</v>
      </c>
      <c r="B91" s="348">
        <v>41</v>
      </c>
      <c r="C91" s="70"/>
      <c r="D91" s="94">
        <v>642013</v>
      </c>
      <c r="E91" s="72" t="s">
        <v>241</v>
      </c>
      <c r="F91" s="212">
        <v>6000</v>
      </c>
      <c r="G91" s="212"/>
      <c r="H91" s="212">
        <f t="shared" si="21"/>
        <v>6000</v>
      </c>
      <c r="I91" s="212"/>
      <c r="J91" s="212">
        <f t="shared" si="20"/>
        <v>6000</v>
      </c>
      <c r="K91" s="212"/>
      <c r="L91" s="212">
        <f t="shared" si="26"/>
        <v>6000</v>
      </c>
    </row>
    <row r="92" spans="1:12" ht="13.5" thickBot="1">
      <c r="A92" s="63" t="s">
        <v>255</v>
      </c>
      <c r="B92" s="348">
        <v>41</v>
      </c>
      <c r="C92" s="70"/>
      <c r="D92" s="94">
        <v>612001</v>
      </c>
      <c r="E92" s="72" t="s">
        <v>76</v>
      </c>
      <c r="F92" s="212">
        <v>50000</v>
      </c>
      <c r="G92" s="212">
        <v>-7000</v>
      </c>
      <c r="H92" s="212">
        <f t="shared" si="21"/>
        <v>43000</v>
      </c>
      <c r="I92" s="212"/>
      <c r="J92" s="212">
        <f t="shared" si="20"/>
        <v>43000</v>
      </c>
      <c r="K92" s="212"/>
      <c r="L92" s="212">
        <f t="shared" si="26"/>
        <v>43000</v>
      </c>
    </row>
    <row r="93" spans="1:12" ht="13.5" thickBot="1">
      <c r="A93" s="63" t="s">
        <v>257</v>
      </c>
      <c r="B93" s="348">
        <v>41</v>
      </c>
      <c r="C93" s="70"/>
      <c r="D93" s="94">
        <v>612002</v>
      </c>
      <c r="E93" s="72" t="s">
        <v>178</v>
      </c>
      <c r="F93" s="212">
        <v>9000</v>
      </c>
      <c r="G93" s="212"/>
      <c r="H93" s="212">
        <f t="shared" si="21"/>
        <v>9000</v>
      </c>
      <c r="I93" s="212"/>
      <c r="J93" s="212">
        <f t="shared" si="20"/>
        <v>9000</v>
      </c>
      <c r="K93" s="212"/>
      <c r="L93" s="212">
        <f t="shared" si="26"/>
        <v>9000</v>
      </c>
    </row>
    <row r="94" spans="1:12" ht="13.5" thickBot="1">
      <c r="A94" s="63" t="s">
        <v>258</v>
      </c>
      <c r="B94" s="348">
        <v>41</v>
      </c>
      <c r="C94" s="70"/>
      <c r="D94" s="94">
        <v>614</v>
      </c>
      <c r="E94" s="72" t="s">
        <v>78</v>
      </c>
      <c r="F94" s="212">
        <v>10000</v>
      </c>
      <c r="G94" s="212"/>
      <c r="H94" s="212">
        <f t="shared" si="21"/>
        <v>10000</v>
      </c>
      <c r="I94" s="212"/>
      <c r="J94" s="212">
        <f t="shared" si="20"/>
        <v>10000</v>
      </c>
      <c r="K94" s="212"/>
      <c r="L94" s="212">
        <f t="shared" si="26"/>
        <v>10000</v>
      </c>
    </row>
    <row r="95" spans="1:12" ht="13.5" thickBot="1">
      <c r="A95" s="63" t="s">
        <v>260</v>
      </c>
      <c r="B95" s="348">
        <v>41</v>
      </c>
      <c r="C95" s="70"/>
      <c r="D95" s="94">
        <v>620</v>
      </c>
      <c r="E95" s="72" t="s">
        <v>80</v>
      </c>
      <c r="F95" s="212">
        <v>105000</v>
      </c>
      <c r="G95" s="212"/>
      <c r="H95" s="212">
        <f t="shared" si="21"/>
        <v>105000</v>
      </c>
      <c r="I95" s="212"/>
      <c r="J95" s="212">
        <f t="shared" si="20"/>
        <v>105000</v>
      </c>
      <c r="K95" s="212"/>
      <c r="L95" s="212">
        <f t="shared" si="26"/>
        <v>105000</v>
      </c>
    </row>
    <row r="96" spans="1:12" ht="13.5" thickBot="1">
      <c r="A96" s="63" t="s">
        <v>261</v>
      </c>
      <c r="B96" s="348">
        <v>41</v>
      </c>
      <c r="C96" s="70"/>
      <c r="D96" s="94">
        <v>637016</v>
      </c>
      <c r="E96" s="72" t="s">
        <v>82</v>
      </c>
      <c r="F96" s="212">
        <v>4500</v>
      </c>
      <c r="G96" s="212"/>
      <c r="H96" s="212">
        <f t="shared" si="21"/>
        <v>4500</v>
      </c>
      <c r="I96" s="212"/>
      <c r="J96" s="212">
        <f t="shared" si="20"/>
        <v>4500</v>
      </c>
      <c r="K96" s="212"/>
      <c r="L96" s="212">
        <f t="shared" si="26"/>
        <v>4500</v>
      </c>
    </row>
    <row r="97" spans="1:12" ht="13.5" thickBot="1">
      <c r="A97" s="63" t="s">
        <v>263</v>
      </c>
      <c r="B97" s="348">
        <v>41</v>
      </c>
      <c r="C97" s="70"/>
      <c r="D97" s="94">
        <v>642015</v>
      </c>
      <c r="E97" s="72" t="s">
        <v>84</v>
      </c>
      <c r="F97" s="212">
        <v>2000</v>
      </c>
      <c r="G97" s="212"/>
      <c r="H97" s="212">
        <f t="shared" si="21"/>
        <v>2000</v>
      </c>
      <c r="I97" s="212">
        <v>700</v>
      </c>
      <c r="J97" s="212">
        <f t="shared" si="20"/>
        <v>2700</v>
      </c>
      <c r="K97" s="212"/>
      <c r="L97" s="212">
        <f t="shared" si="26"/>
        <v>2700</v>
      </c>
    </row>
    <row r="98" spans="1:12" ht="13.5" thickBot="1">
      <c r="A98" s="63" t="s">
        <v>265</v>
      </c>
      <c r="B98" s="348">
        <v>41</v>
      </c>
      <c r="C98" s="70"/>
      <c r="D98" s="94">
        <v>637014</v>
      </c>
      <c r="E98" s="72" t="s">
        <v>86</v>
      </c>
      <c r="F98" s="212">
        <v>12000</v>
      </c>
      <c r="G98" s="212"/>
      <c r="H98" s="212">
        <f t="shared" si="21"/>
        <v>12000</v>
      </c>
      <c r="I98" s="212"/>
      <c r="J98" s="212">
        <f t="shared" si="20"/>
        <v>12000</v>
      </c>
      <c r="K98" s="212"/>
      <c r="L98" s="212">
        <f t="shared" si="26"/>
        <v>12000</v>
      </c>
    </row>
    <row r="99" spans="1:12" s="79" customFormat="1" ht="13.5" thickBot="1">
      <c r="A99" s="63" t="s">
        <v>266</v>
      </c>
      <c r="B99" s="350">
        <v>41</v>
      </c>
      <c r="C99" s="76"/>
      <c r="D99" s="100">
        <v>635004</v>
      </c>
      <c r="E99" s="78" t="s">
        <v>250</v>
      </c>
      <c r="F99" s="212">
        <v>300</v>
      </c>
      <c r="G99" s="212"/>
      <c r="H99" s="212">
        <f t="shared" si="21"/>
        <v>300</v>
      </c>
      <c r="I99" s="212"/>
      <c r="J99" s="212">
        <f t="shared" si="20"/>
        <v>300</v>
      </c>
      <c r="K99" s="212"/>
      <c r="L99" s="212">
        <f t="shared" si="26"/>
        <v>300</v>
      </c>
    </row>
    <row r="100" spans="1:12" s="79" customFormat="1" ht="13.5" thickBot="1">
      <c r="A100" s="63" t="s">
        <v>268</v>
      </c>
      <c r="B100" s="350">
        <v>41</v>
      </c>
      <c r="C100" s="76"/>
      <c r="D100" s="100">
        <v>631001</v>
      </c>
      <c r="E100" s="78" t="s">
        <v>180</v>
      </c>
      <c r="F100" s="212">
        <v>500</v>
      </c>
      <c r="G100" s="212"/>
      <c r="H100" s="212">
        <f t="shared" si="21"/>
        <v>500</v>
      </c>
      <c r="I100" s="212"/>
      <c r="J100" s="212">
        <f t="shared" si="20"/>
        <v>500</v>
      </c>
      <c r="K100" s="212"/>
      <c r="L100" s="212">
        <f t="shared" si="26"/>
        <v>500</v>
      </c>
    </row>
    <row r="101" spans="1:12" s="79" customFormat="1" ht="13.5" thickBot="1">
      <c r="A101" s="63" t="s">
        <v>348</v>
      </c>
      <c r="B101" s="350">
        <v>41</v>
      </c>
      <c r="C101" s="76"/>
      <c r="D101" s="100">
        <v>631002</v>
      </c>
      <c r="E101" s="78" t="s">
        <v>130</v>
      </c>
      <c r="F101" s="212">
        <v>500</v>
      </c>
      <c r="G101" s="212"/>
      <c r="H101" s="212">
        <f t="shared" si="21"/>
        <v>500</v>
      </c>
      <c r="I101" s="212"/>
      <c r="J101" s="212">
        <f t="shared" si="20"/>
        <v>500</v>
      </c>
      <c r="K101" s="212"/>
      <c r="L101" s="212">
        <f t="shared" si="26"/>
        <v>500</v>
      </c>
    </row>
    <row r="102" spans="1:12" ht="13.5" thickBot="1">
      <c r="A102" s="63" t="s">
        <v>269</v>
      </c>
      <c r="B102" s="348">
        <v>41</v>
      </c>
      <c r="C102" s="70"/>
      <c r="D102" s="94">
        <v>632003</v>
      </c>
      <c r="E102" s="72" t="s">
        <v>145</v>
      </c>
      <c r="F102" s="212">
        <v>20000</v>
      </c>
      <c r="G102" s="212"/>
      <c r="H102" s="212">
        <f t="shared" si="21"/>
        <v>20000</v>
      </c>
      <c r="I102" s="212"/>
      <c r="J102" s="212">
        <f t="shared" si="20"/>
        <v>20000</v>
      </c>
      <c r="K102" s="212"/>
      <c r="L102" s="212">
        <f t="shared" si="26"/>
        <v>20000</v>
      </c>
    </row>
    <row r="103" spans="1:12" ht="13.5" thickBot="1">
      <c r="A103" s="63" t="s">
        <v>270</v>
      </c>
      <c r="B103" s="348">
        <v>41</v>
      </c>
      <c r="C103" s="70"/>
      <c r="D103" s="94">
        <v>633001</v>
      </c>
      <c r="E103" s="72" t="s">
        <v>159</v>
      </c>
      <c r="F103" s="212">
        <v>2000</v>
      </c>
      <c r="G103" s="212"/>
      <c r="H103" s="212">
        <f t="shared" si="21"/>
        <v>2000</v>
      </c>
      <c r="I103" s="212"/>
      <c r="J103" s="212">
        <f t="shared" si="20"/>
        <v>2000</v>
      </c>
      <c r="K103" s="212"/>
      <c r="L103" s="212">
        <f t="shared" si="26"/>
        <v>2000</v>
      </c>
    </row>
    <row r="104" spans="1:12" ht="13.5" thickBot="1">
      <c r="A104" s="63" t="s">
        <v>349</v>
      </c>
      <c r="B104" s="348">
        <v>41</v>
      </c>
      <c r="C104" s="70"/>
      <c r="D104" s="94">
        <v>633002</v>
      </c>
      <c r="E104" s="72" t="s">
        <v>256</v>
      </c>
      <c r="F104" s="212">
        <v>1000</v>
      </c>
      <c r="G104" s="212"/>
      <c r="H104" s="212">
        <f t="shared" si="21"/>
        <v>1000</v>
      </c>
      <c r="I104" s="212"/>
      <c r="J104" s="212">
        <f t="shared" si="20"/>
        <v>1000</v>
      </c>
      <c r="K104" s="212"/>
      <c r="L104" s="212">
        <f t="shared" si="26"/>
        <v>1000</v>
      </c>
    </row>
    <row r="105" spans="1:12" ht="13.5" thickBot="1">
      <c r="A105" s="63" t="s">
        <v>350</v>
      </c>
      <c r="B105" s="348">
        <v>41</v>
      </c>
      <c r="C105" s="70"/>
      <c r="D105" s="94">
        <v>633006</v>
      </c>
      <c r="E105" s="72" t="s">
        <v>88</v>
      </c>
      <c r="F105" s="212">
        <v>15000</v>
      </c>
      <c r="G105" s="212"/>
      <c r="H105" s="212">
        <f t="shared" si="21"/>
        <v>15000</v>
      </c>
      <c r="I105" s="212"/>
      <c r="J105" s="212">
        <f t="shared" si="20"/>
        <v>15000</v>
      </c>
      <c r="K105" s="212"/>
      <c r="L105" s="212">
        <f t="shared" si="26"/>
        <v>15000</v>
      </c>
    </row>
    <row r="106" spans="1:12" ht="13.5" thickBot="1">
      <c r="A106" s="63" t="s">
        <v>352</v>
      </c>
      <c r="B106" s="348">
        <v>41</v>
      </c>
      <c r="C106" s="70"/>
      <c r="D106" s="94">
        <v>633009</v>
      </c>
      <c r="E106" s="72" t="s">
        <v>259</v>
      </c>
      <c r="F106" s="212">
        <v>1500</v>
      </c>
      <c r="G106" s="212"/>
      <c r="H106" s="212">
        <f t="shared" si="21"/>
        <v>1500</v>
      </c>
      <c r="I106" s="212"/>
      <c r="J106" s="212">
        <f t="shared" si="20"/>
        <v>1500</v>
      </c>
      <c r="K106" s="212"/>
      <c r="L106" s="212">
        <f t="shared" si="26"/>
        <v>1500</v>
      </c>
    </row>
    <row r="107" spans="1:12" ht="13.5" thickBot="1">
      <c r="A107" s="63" t="s">
        <v>271</v>
      </c>
      <c r="B107" s="348">
        <v>41</v>
      </c>
      <c r="C107" s="70"/>
      <c r="D107" s="94">
        <v>633010</v>
      </c>
      <c r="E107" s="72" t="s">
        <v>184</v>
      </c>
      <c r="F107" s="212">
        <v>100</v>
      </c>
      <c r="G107" s="212"/>
      <c r="H107" s="212">
        <f t="shared" si="21"/>
        <v>100</v>
      </c>
      <c r="I107" s="212"/>
      <c r="J107" s="212">
        <f t="shared" si="20"/>
        <v>100</v>
      </c>
      <c r="K107" s="212"/>
      <c r="L107" s="212">
        <f t="shared" si="26"/>
        <v>100</v>
      </c>
    </row>
    <row r="108" spans="1:12" ht="13.5" thickBot="1">
      <c r="A108" s="63" t="s">
        <v>273</v>
      </c>
      <c r="B108" s="348">
        <v>41</v>
      </c>
      <c r="C108" s="70"/>
      <c r="D108" s="94">
        <v>633013</v>
      </c>
      <c r="E108" s="72" t="s">
        <v>262</v>
      </c>
      <c r="F108" s="212">
        <v>1000</v>
      </c>
      <c r="G108" s="212"/>
      <c r="H108" s="212">
        <f t="shared" si="21"/>
        <v>1000</v>
      </c>
      <c r="I108" s="212">
        <v>3100</v>
      </c>
      <c r="J108" s="212">
        <f t="shared" si="20"/>
        <v>4100</v>
      </c>
      <c r="K108" s="212"/>
      <c r="L108" s="212">
        <f t="shared" si="26"/>
        <v>4100</v>
      </c>
    </row>
    <row r="109" spans="1:12" ht="13.5" thickBot="1">
      <c r="A109" s="63" t="s">
        <v>275</v>
      </c>
      <c r="B109" s="348">
        <v>41</v>
      </c>
      <c r="C109" s="70"/>
      <c r="D109" s="94">
        <v>633016</v>
      </c>
      <c r="E109" s="72" t="s">
        <v>264</v>
      </c>
      <c r="F109" s="212">
        <v>500</v>
      </c>
      <c r="G109" s="212"/>
      <c r="H109" s="212">
        <f t="shared" si="21"/>
        <v>500</v>
      </c>
      <c r="I109" s="212"/>
      <c r="J109" s="212">
        <f t="shared" si="20"/>
        <v>500</v>
      </c>
      <c r="K109" s="212"/>
      <c r="L109" s="212">
        <f t="shared" si="26"/>
        <v>500</v>
      </c>
    </row>
    <row r="110" spans="1:12" ht="13.5" thickBot="1">
      <c r="A110" s="63" t="s">
        <v>276</v>
      </c>
      <c r="B110" s="348"/>
      <c r="C110" s="70"/>
      <c r="D110" s="94">
        <v>636001</v>
      </c>
      <c r="E110" s="72" t="s">
        <v>862</v>
      </c>
      <c r="F110" s="212"/>
      <c r="G110" s="212">
        <v>2100</v>
      </c>
      <c r="H110" s="212">
        <f t="shared" si="21"/>
        <v>2100</v>
      </c>
      <c r="I110" s="212"/>
      <c r="J110" s="212">
        <f t="shared" si="20"/>
        <v>2100</v>
      </c>
      <c r="K110" s="212"/>
      <c r="L110" s="212">
        <f t="shared" si="26"/>
        <v>2100</v>
      </c>
    </row>
    <row r="111" spans="1:12" ht="13.5" thickBot="1">
      <c r="A111" s="63" t="s">
        <v>277</v>
      </c>
      <c r="B111" s="348">
        <v>41</v>
      </c>
      <c r="C111" s="70"/>
      <c r="D111" s="94">
        <v>637036</v>
      </c>
      <c r="E111" s="72" t="s">
        <v>218</v>
      </c>
      <c r="F111" s="212">
        <v>1000</v>
      </c>
      <c r="G111" s="212"/>
      <c r="H111" s="212">
        <f t="shared" si="21"/>
        <v>1000</v>
      </c>
      <c r="I111" s="212"/>
      <c r="J111" s="212">
        <f t="shared" si="20"/>
        <v>1000</v>
      </c>
      <c r="K111" s="212"/>
      <c r="L111" s="212">
        <f t="shared" si="26"/>
        <v>1000</v>
      </c>
    </row>
    <row r="112" spans="1:12" ht="13.5" thickBot="1">
      <c r="A112" s="63" t="s">
        <v>279</v>
      </c>
      <c r="B112" s="348">
        <v>41</v>
      </c>
      <c r="C112" s="70"/>
      <c r="D112" s="94">
        <v>637001</v>
      </c>
      <c r="E112" s="72" t="s">
        <v>267</v>
      </c>
      <c r="F112" s="212">
        <v>1000</v>
      </c>
      <c r="G112" s="212"/>
      <c r="H112" s="212">
        <f t="shared" si="21"/>
        <v>1000</v>
      </c>
      <c r="I112" s="212">
        <v>886.04</v>
      </c>
      <c r="J112" s="212">
        <f t="shared" si="20"/>
        <v>1886.04</v>
      </c>
      <c r="K112" s="212"/>
      <c r="L112" s="212">
        <f t="shared" si="26"/>
        <v>1886.04</v>
      </c>
    </row>
    <row r="113" spans="1:12" ht="13.5" thickBot="1">
      <c r="A113" s="63" t="s">
        <v>280</v>
      </c>
      <c r="B113" s="348">
        <v>41</v>
      </c>
      <c r="C113" s="70"/>
      <c r="D113" s="94">
        <v>637004</v>
      </c>
      <c r="E113" s="72" t="s">
        <v>162</v>
      </c>
      <c r="F113" s="212">
        <v>35000</v>
      </c>
      <c r="G113" s="212"/>
      <c r="H113" s="212">
        <f t="shared" si="21"/>
        <v>35000</v>
      </c>
      <c r="I113" s="212"/>
      <c r="J113" s="212">
        <f t="shared" si="20"/>
        <v>35000</v>
      </c>
      <c r="K113" s="212"/>
      <c r="L113" s="212">
        <f t="shared" si="26"/>
        <v>35000</v>
      </c>
    </row>
    <row r="114" spans="1:12" ht="13.5" thickBot="1">
      <c r="A114" s="63" t="s">
        <v>282</v>
      </c>
      <c r="B114" s="348"/>
      <c r="C114" s="70"/>
      <c r="D114" s="94">
        <v>637004</v>
      </c>
      <c r="E114" s="72" t="s">
        <v>872</v>
      </c>
      <c r="F114" s="212"/>
      <c r="G114" s="212">
        <v>1000</v>
      </c>
      <c r="H114" s="212">
        <f t="shared" si="21"/>
        <v>1000</v>
      </c>
      <c r="I114" s="212">
        <v>3000</v>
      </c>
      <c r="J114" s="212">
        <f t="shared" si="20"/>
        <v>4000</v>
      </c>
      <c r="K114" s="212"/>
      <c r="L114" s="212">
        <f t="shared" si="26"/>
        <v>4000</v>
      </c>
    </row>
    <row r="115" spans="1:12" ht="13.5" thickBot="1">
      <c r="A115" s="63" t="s">
        <v>283</v>
      </c>
      <c r="B115" s="348">
        <v>41</v>
      </c>
      <c r="C115" s="70"/>
      <c r="D115" s="94">
        <v>637023</v>
      </c>
      <c r="E115" s="72" t="s">
        <v>779</v>
      </c>
      <c r="F115" s="212">
        <v>200</v>
      </c>
      <c r="G115" s="212"/>
      <c r="H115" s="212">
        <f t="shared" si="21"/>
        <v>200</v>
      </c>
      <c r="I115" s="212">
        <v>100</v>
      </c>
      <c r="J115" s="212">
        <f t="shared" si="20"/>
        <v>300</v>
      </c>
      <c r="K115" s="212"/>
      <c r="L115" s="212">
        <f t="shared" si="26"/>
        <v>300</v>
      </c>
    </row>
    <row r="116" spans="1:12" ht="13.5" thickBot="1">
      <c r="A116" s="63" t="s">
        <v>359</v>
      </c>
      <c r="B116" s="348">
        <v>41</v>
      </c>
      <c r="C116" s="70"/>
      <c r="D116" s="94">
        <v>637027</v>
      </c>
      <c r="E116" s="72" t="s">
        <v>161</v>
      </c>
      <c r="F116" s="212">
        <v>1500</v>
      </c>
      <c r="G116" s="212">
        <v>500</v>
      </c>
      <c r="H116" s="212">
        <f t="shared" si="21"/>
        <v>2000</v>
      </c>
      <c r="I116" s="212">
        <v>1000</v>
      </c>
      <c r="J116" s="212">
        <f t="shared" si="20"/>
        <v>3000</v>
      </c>
      <c r="K116" s="212"/>
      <c r="L116" s="212">
        <f t="shared" si="26"/>
        <v>3000</v>
      </c>
    </row>
    <row r="117" spans="1:12" ht="13.5" thickBot="1">
      <c r="A117" s="63" t="s">
        <v>360</v>
      </c>
      <c r="B117" s="351">
        <v>41</v>
      </c>
      <c r="C117" s="249"/>
      <c r="D117" s="250"/>
      <c r="E117" s="251" t="s">
        <v>785</v>
      </c>
      <c r="F117" s="239">
        <f aca="true" t="shared" si="27" ref="F117:L117">SUM(F89:F116)</f>
        <v>509600</v>
      </c>
      <c r="G117" s="239">
        <f t="shared" si="27"/>
        <v>21600</v>
      </c>
      <c r="H117" s="239">
        <f t="shared" si="27"/>
        <v>531200</v>
      </c>
      <c r="I117" s="239">
        <f t="shared" si="27"/>
        <v>8786.04</v>
      </c>
      <c r="J117" s="239">
        <f t="shared" si="27"/>
        <v>539986.04</v>
      </c>
      <c r="K117" s="239">
        <f t="shared" si="27"/>
        <v>0</v>
      </c>
      <c r="L117" s="239">
        <f t="shared" si="27"/>
        <v>539986.04</v>
      </c>
    </row>
    <row r="118" spans="1:12" s="79" customFormat="1" ht="13.5" thickBot="1">
      <c r="A118" s="63" t="s">
        <v>361</v>
      </c>
      <c r="B118" s="66"/>
      <c r="C118" s="67" t="s">
        <v>794</v>
      </c>
      <c r="D118" s="443" t="s">
        <v>272</v>
      </c>
      <c r="E118" s="443"/>
      <c r="F118" s="211">
        <f aca="true" t="shared" si="28" ref="F118:L118">SUM(F119)</f>
        <v>0</v>
      </c>
      <c r="G118" s="211">
        <f t="shared" si="28"/>
        <v>0</v>
      </c>
      <c r="H118" s="211">
        <f t="shared" si="28"/>
        <v>0</v>
      </c>
      <c r="I118" s="211">
        <f t="shared" si="28"/>
        <v>3840.0000000000005</v>
      </c>
      <c r="J118" s="211">
        <f t="shared" si="28"/>
        <v>3840.0000000000005</v>
      </c>
      <c r="K118" s="211">
        <f t="shared" si="28"/>
        <v>0</v>
      </c>
      <c r="L118" s="211">
        <f t="shared" si="28"/>
        <v>3840.0000000000005</v>
      </c>
    </row>
    <row r="119" spans="1:12" ht="13.5" thickBot="1">
      <c r="A119" s="63" t="s">
        <v>362</v>
      </c>
      <c r="B119" s="66"/>
      <c r="C119" s="70"/>
      <c r="D119" s="477" t="s">
        <v>274</v>
      </c>
      <c r="E119" s="477"/>
      <c r="F119" s="217">
        <f aca="true" t="shared" si="29" ref="F119:L119">SUM(F120:F126)</f>
        <v>0</v>
      </c>
      <c r="G119" s="217">
        <f t="shared" si="29"/>
        <v>0</v>
      </c>
      <c r="H119" s="217">
        <f t="shared" si="29"/>
        <v>0</v>
      </c>
      <c r="I119" s="217">
        <f t="shared" si="29"/>
        <v>3840.0000000000005</v>
      </c>
      <c r="J119" s="217">
        <f t="shared" si="29"/>
        <v>3840.0000000000005</v>
      </c>
      <c r="K119" s="217">
        <f t="shared" si="29"/>
        <v>0</v>
      </c>
      <c r="L119" s="217">
        <f t="shared" si="29"/>
        <v>3840.0000000000005</v>
      </c>
    </row>
    <row r="120" spans="1:12" ht="13.5" thickBot="1">
      <c r="A120" s="63" t="s">
        <v>363</v>
      </c>
      <c r="B120" s="348">
        <v>111</v>
      </c>
      <c r="C120" s="70"/>
      <c r="D120" s="94">
        <v>637027</v>
      </c>
      <c r="E120" s="72" t="s">
        <v>161</v>
      </c>
      <c r="F120" s="212"/>
      <c r="G120" s="212"/>
      <c r="H120" s="212">
        <f t="shared" si="21"/>
        <v>0</v>
      </c>
      <c r="I120" s="212">
        <v>2102.57</v>
      </c>
      <c r="J120" s="212">
        <f t="shared" si="20"/>
        <v>2102.57</v>
      </c>
      <c r="K120" s="212"/>
      <c r="L120" s="212">
        <f aca="true" t="shared" si="30" ref="L120:L126">J120+K120</f>
        <v>2102.57</v>
      </c>
    </row>
    <row r="121" spans="1:12" ht="13.5" thickBot="1">
      <c r="A121" s="63" t="s">
        <v>364</v>
      </c>
      <c r="B121" s="348">
        <v>111</v>
      </c>
      <c r="C121" s="70"/>
      <c r="D121" s="94">
        <v>633006</v>
      </c>
      <c r="E121" s="72" t="s">
        <v>88</v>
      </c>
      <c r="F121" s="212"/>
      <c r="G121" s="212"/>
      <c r="H121" s="212">
        <f t="shared" si="21"/>
        <v>0</v>
      </c>
      <c r="I121" s="212">
        <v>150.86</v>
      </c>
      <c r="J121" s="212">
        <f t="shared" si="20"/>
        <v>150.86</v>
      </c>
      <c r="K121" s="212"/>
      <c r="L121" s="212">
        <f t="shared" si="30"/>
        <v>150.86</v>
      </c>
    </row>
    <row r="122" spans="1:12" ht="13.5" thickBot="1">
      <c r="A122" s="63" t="s">
        <v>366</v>
      </c>
      <c r="B122" s="348">
        <v>111</v>
      </c>
      <c r="C122" s="70"/>
      <c r="D122" s="94">
        <v>634001</v>
      </c>
      <c r="E122" s="72" t="s">
        <v>278</v>
      </c>
      <c r="F122" s="212"/>
      <c r="G122" s="212"/>
      <c r="H122" s="212">
        <f t="shared" si="21"/>
        <v>0</v>
      </c>
      <c r="I122" s="212">
        <v>60</v>
      </c>
      <c r="J122" s="212">
        <f t="shared" si="20"/>
        <v>60</v>
      </c>
      <c r="K122" s="212"/>
      <c r="L122" s="212">
        <f t="shared" si="30"/>
        <v>60</v>
      </c>
    </row>
    <row r="123" spans="1:12" ht="13.5" thickBot="1">
      <c r="A123" s="63" t="s">
        <v>367</v>
      </c>
      <c r="B123" s="348">
        <v>111</v>
      </c>
      <c r="C123" s="70"/>
      <c r="D123" s="94">
        <v>637014</v>
      </c>
      <c r="E123" s="72" t="s">
        <v>86</v>
      </c>
      <c r="F123" s="212"/>
      <c r="G123" s="212"/>
      <c r="H123" s="212">
        <f t="shared" si="21"/>
        <v>0</v>
      </c>
      <c r="I123" s="212">
        <v>301.69</v>
      </c>
      <c r="J123" s="212">
        <f t="shared" si="20"/>
        <v>301.69</v>
      </c>
      <c r="K123" s="212"/>
      <c r="L123" s="212">
        <f t="shared" si="30"/>
        <v>301.69</v>
      </c>
    </row>
    <row r="124" spans="1:12" ht="13.5" thickBot="1">
      <c r="A124" s="63" t="s">
        <v>370</v>
      </c>
      <c r="B124" s="348">
        <v>111</v>
      </c>
      <c r="C124" s="70"/>
      <c r="D124" s="94">
        <v>635006</v>
      </c>
      <c r="E124" s="72" t="s">
        <v>281</v>
      </c>
      <c r="F124" s="212"/>
      <c r="G124" s="212"/>
      <c r="H124" s="212">
        <f t="shared" si="21"/>
        <v>0</v>
      </c>
      <c r="I124" s="212">
        <v>962.47</v>
      </c>
      <c r="J124" s="212">
        <f t="shared" si="20"/>
        <v>962.47</v>
      </c>
      <c r="K124" s="212"/>
      <c r="L124" s="212">
        <f t="shared" si="30"/>
        <v>962.47</v>
      </c>
    </row>
    <row r="125" spans="1:12" ht="13.5" thickBot="1">
      <c r="A125" s="63" t="s">
        <v>372</v>
      </c>
      <c r="B125" s="348">
        <v>111</v>
      </c>
      <c r="C125" s="70"/>
      <c r="D125" s="94">
        <v>632003</v>
      </c>
      <c r="E125" s="72" t="s">
        <v>145</v>
      </c>
      <c r="F125" s="212"/>
      <c r="G125" s="212"/>
      <c r="H125" s="212">
        <f t="shared" si="21"/>
        <v>0</v>
      </c>
      <c r="I125" s="212">
        <v>61.28</v>
      </c>
      <c r="J125" s="212">
        <f t="shared" si="20"/>
        <v>61.28</v>
      </c>
      <c r="K125" s="212"/>
      <c r="L125" s="212">
        <f t="shared" si="30"/>
        <v>61.28</v>
      </c>
    </row>
    <row r="126" spans="1:12" ht="13.5" thickBot="1">
      <c r="A126" s="63" t="s">
        <v>374</v>
      </c>
      <c r="B126" s="349">
        <v>111</v>
      </c>
      <c r="C126" s="97"/>
      <c r="D126" s="105">
        <v>632001</v>
      </c>
      <c r="E126" s="106" t="s">
        <v>323</v>
      </c>
      <c r="F126" s="223"/>
      <c r="G126" s="223"/>
      <c r="H126" s="223">
        <f t="shared" si="21"/>
        <v>0</v>
      </c>
      <c r="I126" s="223">
        <v>201.13</v>
      </c>
      <c r="J126" s="223">
        <f t="shared" si="20"/>
        <v>201.13</v>
      </c>
      <c r="K126" s="223"/>
      <c r="L126" s="223">
        <f t="shared" si="30"/>
        <v>201.13</v>
      </c>
    </row>
    <row r="127" spans="1:12" ht="12.7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30" spans="1:12" ht="20.25">
      <c r="A130" s="474" t="s">
        <v>172</v>
      </c>
      <c r="B130" s="474"/>
      <c r="C130" s="474"/>
      <c r="D130" s="474"/>
      <c r="E130" s="474"/>
      <c r="F130" s="474"/>
      <c r="G130"/>
      <c r="H130"/>
      <c r="I130"/>
      <c r="J130"/>
      <c r="K130"/>
      <c r="L130"/>
    </row>
    <row r="131" spans="1:12" ht="13.5" thickBot="1">
      <c r="A131" s="59"/>
      <c r="B131" s="59"/>
      <c r="C131" s="59"/>
      <c r="D131" s="59"/>
      <c r="E131" s="59"/>
      <c r="F131" s="295"/>
      <c r="G131" s="295"/>
      <c r="H131" s="295"/>
      <c r="I131" s="295"/>
      <c r="J131" s="295"/>
      <c r="K131" s="295"/>
      <c r="L131" s="295"/>
    </row>
    <row r="132" spans="1:12" ht="12.75" customHeight="1" thickBot="1">
      <c r="A132" s="457"/>
      <c r="B132" s="458" t="s">
        <v>64</v>
      </c>
      <c r="C132" s="458"/>
      <c r="D132" s="459" t="s">
        <v>65</v>
      </c>
      <c r="E132" s="459"/>
      <c r="F132" s="466" t="s">
        <v>786</v>
      </c>
      <c r="G132" s="467"/>
      <c r="H132" s="467"/>
      <c r="I132" s="467"/>
      <c r="J132" s="467"/>
      <c r="K132" s="467"/>
      <c r="L132" s="468"/>
    </row>
    <row r="133" spans="1:12" ht="13.5" thickBot="1">
      <c r="A133" s="457"/>
      <c r="B133" s="457"/>
      <c r="C133" s="458"/>
      <c r="D133" s="459"/>
      <c r="E133" s="459"/>
      <c r="F133" s="470" t="s">
        <v>286</v>
      </c>
      <c r="G133" s="471"/>
      <c r="H133" s="471"/>
      <c r="I133" s="471"/>
      <c r="J133" s="471"/>
      <c r="K133" s="471"/>
      <c r="L133" s="472"/>
    </row>
    <row r="134" spans="1:12" ht="18.75" customHeight="1" thickBot="1">
      <c r="A134" s="457"/>
      <c r="B134" s="457"/>
      <c r="C134" s="458"/>
      <c r="D134" s="459"/>
      <c r="E134" s="459"/>
      <c r="F134" s="469">
        <v>2015</v>
      </c>
      <c r="G134" s="469" t="s">
        <v>823</v>
      </c>
      <c r="H134" s="469" t="s">
        <v>838</v>
      </c>
      <c r="I134" s="469" t="s">
        <v>877</v>
      </c>
      <c r="J134" s="469" t="s">
        <v>927</v>
      </c>
      <c r="K134" s="469" t="s">
        <v>914</v>
      </c>
      <c r="L134" s="469" t="s">
        <v>928</v>
      </c>
    </row>
    <row r="135" spans="1:12" ht="30" customHeight="1" thickBot="1">
      <c r="A135" s="457"/>
      <c r="B135" s="457"/>
      <c r="C135" s="458"/>
      <c r="D135" s="459"/>
      <c r="E135" s="459"/>
      <c r="F135" s="469"/>
      <c r="G135" s="469"/>
      <c r="H135" s="469"/>
      <c r="I135" s="469"/>
      <c r="J135" s="469"/>
      <c r="K135" s="469"/>
      <c r="L135" s="469"/>
    </row>
    <row r="136" spans="1:12" ht="15" customHeight="1" thickBot="1">
      <c r="A136" s="61"/>
      <c r="B136" s="473" t="s">
        <v>173</v>
      </c>
      <c r="C136" s="473"/>
      <c r="D136" s="473"/>
      <c r="E136" s="473"/>
      <c r="F136" s="235">
        <f aca="true" t="shared" si="31" ref="F136:L136">F137+F140</f>
        <v>6000</v>
      </c>
      <c r="G136" s="235">
        <f t="shared" si="31"/>
        <v>0</v>
      </c>
      <c r="H136" s="235">
        <f t="shared" si="31"/>
        <v>6000</v>
      </c>
      <c r="I136" s="235">
        <f t="shared" si="31"/>
        <v>2292</v>
      </c>
      <c r="J136" s="235">
        <f t="shared" si="31"/>
        <v>8292</v>
      </c>
      <c r="K136" s="235">
        <f t="shared" si="31"/>
        <v>-6000</v>
      </c>
      <c r="L136" s="235">
        <f t="shared" si="31"/>
        <v>2292</v>
      </c>
    </row>
    <row r="137" spans="1:12" ht="15" customHeight="1" thickBot="1">
      <c r="A137" s="63" t="s">
        <v>67</v>
      </c>
      <c r="B137" s="74" t="s">
        <v>174</v>
      </c>
      <c r="C137" s="452" t="s">
        <v>175</v>
      </c>
      <c r="D137" s="452"/>
      <c r="E137" s="452"/>
      <c r="F137" s="238">
        <f>F138</f>
        <v>6000</v>
      </c>
      <c r="G137" s="238">
        <f aca="true" t="shared" si="32" ref="G137:L138">G138</f>
        <v>0</v>
      </c>
      <c r="H137" s="238">
        <f t="shared" si="32"/>
        <v>6000</v>
      </c>
      <c r="I137" s="238">
        <f t="shared" si="32"/>
        <v>0</v>
      </c>
      <c r="J137" s="238">
        <f t="shared" si="32"/>
        <v>6000</v>
      </c>
      <c r="K137" s="238">
        <f t="shared" si="32"/>
        <v>-6000</v>
      </c>
      <c r="L137" s="238">
        <f t="shared" si="32"/>
        <v>0</v>
      </c>
    </row>
    <row r="138" spans="1:12" ht="15" customHeight="1" thickBot="1">
      <c r="A138" s="63" t="s">
        <v>70</v>
      </c>
      <c r="B138" s="66"/>
      <c r="C138" s="67" t="s">
        <v>176</v>
      </c>
      <c r="D138" s="443" t="s">
        <v>177</v>
      </c>
      <c r="E138" s="443"/>
      <c r="F138" s="211">
        <f>F139</f>
        <v>6000</v>
      </c>
      <c r="G138" s="211">
        <f t="shared" si="32"/>
        <v>0</v>
      </c>
      <c r="H138" s="211">
        <f t="shared" si="32"/>
        <v>6000</v>
      </c>
      <c r="I138" s="211">
        <f t="shared" si="32"/>
        <v>0</v>
      </c>
      <c r="J138" s="211">
        <f t="shared" si="32"/>
        <v>6000</v>
      </c>
      <c r="K138" s="211">
        <f t="shared" si="32"/>
        <v>-6000</v>
      </c>
      <c r="L138" s="211">
        <f t="shared" si="32"/>
        <v>0</v>
      </c>
    </row>
    <row r="139" spans="1:12" ht="15" customHeight="1" thickBot="1">
      <c r="A139" s="63" t="s">
        <v>73</v>
      </c>
      <c r="B139" s="66" t="s">
        <v>762</v>
      </c>
      <c r="C139" s="70"/>
      <c r="D139" s="71">
        <v>713005</v>
      </c>
      <c r="E139" s="72" t="s">
        <v>284</v>
      </c>
      <c r="F139" s="212">
        <v>6000</v>
      </c>
      <c r="G139" s="212"/>
      <c r="H139" s="212">
        <f>F139+G139</f>
        <v>6000</v>
      </c>
      <c r="I139" s="212"/>
      <c r="J139" s="212">
        <f>I139+H139</f>
        <v>6000</v>
      </c>
      <c r="K139" s="212">
        <v>-6000</v>
      </c>
      <c r="L139" s="212">
        <f>K139+J139</f>
        <v>0</v>
      </c>
    </row>
    <row r="140" spans="1:12" ht="15" customHeight="1" thickBot="1">
      <c r="A140" s="63" t="s">
        <v>75</v>
      </c>
      <c r="B140" s="64" t="s">
        <v>101</v>
      </c>
      <c r="C140" s="454" t="s">
        <v>102</v>
      </c>
      <c r="D140" s="454"/>
      <c r="E140" s="454"/>
      <c r="F140" s="227">
        <f aca="true" t="shared" si="33" ref="F140:L140">F141</f>
        <v>0</v>
      </c>
      <c r="G140" s="227">
        <f t="shared" si="33"/>
        <v>0</v>
      </c>
      <c r="H140" s="227">
        <f t="shared" si="33"/>
        <v>0</v>
      </c>
      <c r="I140" s="227">
        <f t="shared" si="33"/>
        <v>2292</v>
      </c>
      <c r="J140" s="227">
        <f t="shared" si="33"/>
        <v>2292</v>
      </c>
      <c r="K140" s="227">
        <f t="shared" si="33"/>
        <v>0</v>
      </c>
      <c r="L140" s="227">
        <f t="shared" si="33"/>
        <v>2292</v>
      </c>
    </row>
    <row r="141" spans="1:12" ht="15" customHeight="1" thickBot="1">
      <c r="A141" s="63" t="s">
        <v>77</v>
      </c>
      <c r="B141" s="66" t="s">
        <v>763</v>
      </c>
      <c r="C141" s="67" t="s">
        <v>891</v>
      </c>
      <c r="D141" s="443" t="s">
        <v>104</v>
      </c>
      <c r="E141" s="443"/>
      <c r="F141" s="211">
        <f aca="true" t="shared" si="34" ref="F141:L141">F142+F143</f>
        <v>0</v>
      </c>
      <c r="G141" s="211">
        <f t="shared" si="34"/>
        <v>0</v>
      </c>
      <c r="H141" s="211">
        <f t="shared" si="34"/>
        <v>0</v>
      </c>
      <c r="I141" s="211">
        <f t="shared" si="34"/>
        <v>2292</v>
      </c>
      <c r="J141" s="211">
        <f t="shared" si="34"/>
        <v>2292</v>
      </c>
      <c r="K141" s="211">
        <f t="shared" si="34"/>
        <v>0</v>
      </c>
      <c r="L141" s="211">
        <f t="shared" si="34"/>
        <v>2292</v>
      </c>
    </row>
    <row r="142" spans="1:12" ht="15" customHeight="1" thickBot="1">
      <c r="A142" s="63" t="s">
        <v>79</v>
      </c>
      <c r="B142" s="66" t="s">
        <v>805</v>
      </c>
      <c r="C142" s="70" t="s">
        <v>891</v>
      </c>
      <c r="D142" s="71">
        <v>711005</v>
      </c>
      <c r="E142" s="72" t="s">
        <v>885</v>
      </c>
      <c r="F142" s="212"/>
      <c r="G142" s="212"/>
      <c r="H142" s="212"/>
      <c r="I142" s="212">
        <v>2292</v>
      </c>
      <c r="J142" s="212">
        <f>I142+H142</f>
        <v>2292</v>
      </c>
      <c r="K142" s="212"/>
      <c r="L142" s="212">
        <f>K142+J142</f>
        <v>2292</v>
      </c>
    </row>
    <row r="143" spans="1:12" ht="15" customHeight="1">
      <c r="A143" s="63" t="s">
        <v>81</v>
      </c>
      <c r="B143" s="66" t="s">
        <v>805</v>
      </c>
      <c r="C143" s="70" t="s">
        <v>891</v>
      </c>
      <c r="D143" s="71">
        <v>718001</v>
      </c>
      <c r="E143" s="72" t="s">
        <v>903</v>
      </c>
      <c r="F143" s="212"/>
      <c r="G143" s="212"/>
      <c r="H143" s="212"/>
      <c r="I143" s="212"/>
      <c r="J143" s="212"/>
      <c r="K143" s="212"/>
      <c r="L143" s="212">
        <f>K143+J143</f>
        <v>0</v>
      </c>
    </row>
    <row r="145" spans="1:12" ht="12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1:12" ht="12.7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1:12" ht="12.7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1:12" ht="12.7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1:12" ht="12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1:12" ht="12.7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1:12" ht="12.7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1:12" ht="12.7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1:12" ht="12.7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1:12" ht="12.7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1:12" ht="12.7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1:12" ht="12.7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1:12" ht="12.7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1:12" ht="12.7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1:12" ht="12.7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1:12" ht="12.7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1:12" ht="12.7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1:12" ht="12.7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1:12" ht="12.7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1:12" ht="12.7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1:12" ht="12.7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1:12" ht="12.7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1:12" ht="12.7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1:12" ht="12.7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1:12" ht="12.7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1:12" ht="12.7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1:12" ht="12.7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1:12" ht="12.7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1:12" ht="12.7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1:12" ht="12.7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1:12" ht="12.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1:12" ht="12.7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1:12" ht="12.7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1:12" ht="12.7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1:12" ht="12.7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1:12" ht="12.7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1:12" ht="12.7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1:12" ht="12.7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1:12" ht="12.7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1:12" ht="12.7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1:12" ht="12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1:12" ht="12.7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1:12" ht="12.7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1:12" ht="12.7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1:12" ht="12.7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1:12" ht="12.7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1:12" ht="12.7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1:12" ht="12.7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1:12" ht="12.7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1:12" ht="12.7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1:12" ht="12.7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1:12" ht="12.7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1:12" ht="12.7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1:12" ht="12.7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1:12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1:12" ht="12.7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1:12" ht="12.7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1:12" ht="12.7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1:12" ht="12.7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1:12" ht="12.7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1:12" ht="12.7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1:12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1:12" ht="12.7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1:12" ht="12.7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1:12" ht="12.7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1:12" ht="12.7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1:12" ht="12.7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1:12" ht="12.7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39" ht="12.75"/>
    <row r="240" ht="12.75"/>
    <row r="241" ht="12.75"/>
    <row r="243" ht="12.75"/>
    <row r="244" ht="12.75"/>
    <row r="245" ht="12.75"/>
    <row r="246" ht="12.75"/>
    <row r="253" ht="12.75"/>
    <row r="254" ht="12.75"/>
    <row r="255" ht="12.75"/>
  </sheetData>
  <sheetProtection selectLockedCells="1" selectUnlockedCells="1"/>
  <mergeCells count="49">
    <mergeCell ref="C8:E8"/>
    <mergeCell ref="K5:K6"/>
    <mergeCell ref="L5:L6"/>
    <mergeCell ref="D56:E56"/>
    <mergeCell ref="D119:E119"/>
    <mergeCell ref="K134:K135"/>
    <mergeCell ref="L134:L135"/>
    <mergeCell ref="D132:E135"/>
    <mergeCell ref="C58:E58"/>
    <mergeCell ref="D59:E59"/>
    <mergeCell ref="F4:L4"/>
    <mergeCell ref="D55:E55"/>
    <mergeCell ref="D141:E141"/>
    <mergeCell ref="C140:E140"/>
    <mergeCell ref="A130:F130"/>
    <mergeCell ref="D60:E60"/>
    <mergeCell ref="D79:E79"/>
    <mergeCell ref="D80:E80"/>
    <mergeCell ref="D138:E138"/>
    <mergeCell ref="B132:C135"/>
    <mergeCell ref="A1:F1"/>
    <mergeCell ref="A3:A6"/>
    <mergeCell ref="B3:C6"/>
    <mergeCell ref="D3:E6"/>
    <mergeCell ref="D40:E40"/>
    <mergeCell ref="F5:F6"/>
    <mergeCell ref="B7:E7"/>
    <mergeCell ref="D9:E9"/>
    <mergeCell ref="F3:L3"/>
    <mergeCell ref="G5:G6"/>
    <mergeCell ref="B136:E136"/>
    <mergeCell ref="C137:E137"/>
    <mergeCell ref="A132:A135"/>
    <mergeCell ref="D118:E118"/>
    <mergeCell ref="F134:F135"/>
    <mergeCell ref="D30:E30"/>
    <mergeCell ref="C35:E35"/>
    <mergeCell ref="D36:E36"/>
    <mergeCell ref="C38:E38"/>
    <mergeCell ref="D39:E39"/>
    <mergeCell ref="F132:L132"/>
    <mergeCell ref="I5:I6"/>
    <mergeCell ref="J5:J6"/>
    <mergeCell ref="I134:I135"/>
    <mergeCell ref="J134:J135"/>
    <mergeCell ref="H134:H135"/>
    <mergeCell ref="G134:G135"/>
    <mergeCell ref="F133:L133"/>
    <mergeCell ref="H5:H6"/>
  </mergeCells>
  <printOptions horizontalCentered="1"/>
  <pageMargins left="0" right="0" top="0.5905511811023623" bottom="0.5905511811023623" header="0.5118110236220472" footer="0.5118110236220472"/>
  <pageSetup fitToHeight="3" fitToWidth="1" horizontalDpi="600" verticalDpi="600" orientation="portrait" paperSize="9" scale="6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10" zoomScaleNormal="110" zoomScalePageLayoutView="0" workbookViewId="0" topLeftCell="A19">
      <selection activeCell="B17" sqref="B17"/>
    </sheetView>
  </sheetViews>
  <sheetFormatPr defaultColWidth="11.57421875" defaultRowHeight="12.75"/>
  <cols>
    <col min="1" max="1" width="4.140625" style="0" customWidth="1"/>
    <col min="2" max="2" width="5.57421875" style="0" bestFit="1" customWidth="1"/>
    <col min="3" max="3" width="7.7109375" style="0" customWidth="1"/>
    <col min="4" max="4" width="7.140625" style="0" customWidth="1"/>
    <col min="5" max="5" width="35.8515625" style="0" customWidth="1"/>
    <col min="6" max="6" width="11.8515625" style="92" customWidth="1"/>
    <col min="7" max="7" width="10.140625" style="92" customWidth="1"/>
    <col min="8" max="8" width="11.00390625" style="92" customWidth="1"/>
    <col min="9" max="9" width="10.421875" style="92" customWidth="1"/>
    <col min="10" max="10" width="12.00390625" style="92" customWidth="1"/>
    <col min="11" max="11" width="11.7109375" style="92" customWidth="1"/>
    <col min="12" max="12" width="15.00390625" style="92" bestFit="1" customWidth="1"/>
  </cols>
  <sheetData>
    <row r="1" spans="1:12" ht="20.25" customHeight="1">
      <c r="A1" s="474" t="s">
        <v>285</v>
      </c>
      <c r="B1" s="474"/>
      <c r="C1" s="474"/>
      <c r="D1" s="474"/>
      <c r="E1" s="474"/>
      <c r="F1" s="474"/>
      <c r="G1"/>
      <c r="H1"/>
      <c r="I1"/>
      <c r="J1"/>
      <c r="K1"/>
      <c r="L1"/>
    </row>
    <row r="2" spans="1:12" ht="13.5" thickBot="1">
      <c r="A2" s="59"/>
      <c r="B2" s="59"/>
      <c r="C2" s="59"/>
      <c r="D2" s="59"/>
      <c r="E2" s="59"/>
      <c r="F2" s="295"/>
      <c r="G2" s="295"/>
      <c r="H2" s="295"/>
      <c r="I2" s="295"/>
      <c r="J2" s="295"/>
      <c r="K2" s="295"/>
      <c r="L2" s="295"/>
    </row>
    <row r="3" spans="1:12" ht="12.75" customHeight="1" thickBot="1">
      <c r="A3" s="459"/>
      <c r="B3" s="479" t="s">
        <v>64</v>
      </c>
      <c r="C3" s="479"/>
      <c r="D3" s="459" t="s">
        <v>65</v>
      </c>
      <c r="E3" s="459"/>
      <c r="F3" s="448" t="s">
        <v>787</v>
      </c>
      <c r="G3" s="449"/>
      <c r="H3" s="449"/>
      <c r="I3" s="449"/>
      <c r="J3" s="449"/>
      <c r="K3" s="449"/>
      <c r="L3" s="450"/>
    </row>
    <row r="4" spans="1:12" ht="13.5" thickBot="1">
      <c r="A4" s="459"/>
      <c r="B4" s="479"/>
      <c r="C4" s="479"/>
      <c r="D4" s="459"/>
      <c r="E4" s="459"/>
      <c r="F4" s="445" t="s">
        <v>788</v>
      </c>
      <c r="G4" s="446"/>
      <c r="H4" s="446"/>
      <c r="I4" s="446"/>
      <c r="J4" s="446"/>
      <c r="K4" s="446"/>
      <c r="L4" s="447"/>
    </row>
    <row r="5" spans="1:12" ht="12.75" customHeight="1" thickBot="1">
      <c r="A5" s="459"/>
      <c r="B5" s="479"/>
      <c r="C5" s="479"/>
      <c r="D5" s="459"/>
      <c r="E5" s="459"/>
      <c r="F5" s="442">
        <v>2015</v>
      </c>
      <c r="G5" s="442" t="s">
        <v>823</v>
      </c>
      <c r="H5" s="442" t="s">
        <v>835</v>
      </c>
      <c r="I5" s="442" t="s">
        <v>877</v>
      </c>
      <c r="J5" s="442" t="s">
        <v>881</v>
      </c>
      <c r="K5" s="442" t="s">
        <v>914</v>
      </c>
      <c r="L5" s="442" t="s">
        <v>925</v>
      </c>
    </row>
    <row r="6" spans="1:12" ht="36.75" customHeight="1" thickBot="1">
      <c r="A6" s="459"/>
      <c r="B6" s="479"/>
      <c r="C6" s="479"/>
      <c r="D6" s="459"/>
      <c r="E6" s="459"/>
      <c r="F6" s="442"/>
      <c r="G6" s="442"/>
      <c r="H6" s="442"/>
      <c r="I6" s="442"/>
      <c r="J6" s="442"/>
      <c r="K6" s="442"/>
      <c r="L6" s="442"/>
    </row>
    <row r="7" spans="1:12" ht="26.25" customHeight="1" thickBot="1">
      <c r="A7" s="107"/>
      <c r="B7" s="473" t="s">
        <v>287</v>
      </c>
      <c r="C7" s="473"/>
      <c r="D7" s="473"/>
      <c r="E7" s="473"/>
      <c r="F7" s="235">
        <f aca="true" t="shared" si="0" ref="F7:L7">F8</f>
        <v>101020</v>
      </c>
      <c r="G7" s="235">
        <f t="shared" si="0"/>
        <v>1706</v>
      </c>
      <c r="H7" s="235">
        <f t="shared" si="0"/>
        <v>102726</v>
      </c>
      <c r="I7" s="235">
        <f t="shared" si="0"/>
        <v>-1750</v>
      </c>
      <c r="J7" s="235">
        <f t="shared" si="0"/>
        <v>100976</v>
      </c>
      <c r="K7" s="235">
        <f t="shared" si="0"/>
        <v>0</v>
      </c>
      <c r="L7" s="235">
        <f t="shared" si="0"/>
        <v>100976</v>
      </c>
    </row>
    <row r="8" spans="1:12" ht="12.75">
      <c r="A8" s="108" t="s">
        <v>67</v>
      </c>
      <c r="B8" s="109" t="s">
        <v>198</v>
      </c>
      <c r="C8" s="480" t="s">
        <v>199</v>
      </c>
      <c r="D8" s="480"/>
      <c r="E8" s="480"/>
      <c r="F8" s="224">
        <f aca="true" t="shared" si="1" ref="F8:L8">F9+F12+F24+F49</f>
        <v>101020</v>
      </c>
      <c r="G8" s="224">
        <f t="shared" si="1"/>
        <v>1706</v>
      </c>
      <c r="H8" s="224">
        <f t="shared" si="1"/>
        <v>102726</v>
      </c>
      <c r="I8" s="224">
        <f t="shared" si="1"/>
        <v>-1750</v>
      </c>
      <c r="J8" s="224">
        <f t="shared" si="1"/>
        <v>100976</v>
      </c>
      <c r="K8" s="224">
        <f t="shared" si="1"/>
        <v>0</v>
      </c>
      <c r="L8" s="224">
        <f t="shared" si="1"/>
        <v>100976</v>
      </c>
    </row>
    <row r="9" spans="1:12" ht="12.75">
      <c r="A9" s="108" t="s">
        <v>70</v>
      </c>
      <c r="B9" s="110" t="s">
        <v>769</v>
      </c>
      <c r="C9" s="67" t="s">
        <v>793</v>
      </c>
      <c r="D9" s="443" t="s">
        <v>288</v>
      </c>
      <c r="E9" s="443"/>
      <c r="F9" s="236">
        <f aca="true" t="shared" si="2" ref="F9:L9">SUM(F10:F11)</f>
        <v>52000</v>
      </c>
      <c r="G9" s="236">
        <f t="shared" si="2"/>
        <v>0</v>
      </c>
      <c r="H9" s="236">
        <f t="shared" si="2"/>
        <v>52000</v>
      </c>
      <c r="I9" s="236">
        <f t="shared" si="2"/>
        <v>0</v>
      </c>
      <c r="J9" s="236">
        <f t="shared" si="2"/>
        <v>52000</v>
      </c>
      <c r="K9" s="236">
        <f t="shared" si="2"/>
        <v>0</v>
      </c>
      <c r="L9" s="236">
        <f t="shared" si="2"/>
        <v>52000</v>
      </c>
    </row>
    <row r="10" spans="1:12" ht="12.75">
      <c r="A10" s="108" t="s">
        <v>73</v>
      </c>
      <c r="B10" s="345">
        <v>41</v>
      </c>
      <c r="C10" s="70"/>
      <c r="D10" s="94">
        <v>641001</v>
      </c>
      <c r="E10" s="72" t="s">
        <v>289</v>
      </c>
      <c r="F10" s="300">
        <v>40000</v>
      </c>
      <c r="G10" s="300"/>
      <c r="H10" s="300">
        <f aca="true" t="shared" si="3" ref="H10:H59">F10+G10</f>
        <v>40000</v>
      </c>
      <c r="I10" s="300"/>
      <c r="J10" s="300">
        <f aca="true" t="shared" si="4" ref="J10:J59">H10+I10</f>
        <v>40000</v>
      </c>
      <c r="K10" s="300"/>
      <c r="L10" s="300">
        <f>J10+K10</f>
        <v>40000</v>
      </c>
    </row>
    <row r="11" spans="1:12" s="79" customFormat="1" ht="12.75">
      <c r="A11" s="108" t="s">
        <v>75</v>
      </c>
      <c r="B11" s="346">
        <v>41</v>
      </c>
      <c r="C11" s="76"/>
      <c r="D11" s="100">
        <v>641001</v>
      </c>
      <c r="E11" s="78" t="s">
        <v>290</v>
      </c>
      <c r="F11" s="300">
        <v>12000</v>
      </c>
      <c r="G11" s="300"/>
      <c r="H11" s="300">
        <f t="shared" si="3"/>
        <v>12000</v>
      </c>
      <c r="I11" s="300"/>
      <c r="J11" s="300">
        <f t="shared" si="4"/>
        <v>12000</v>
      </c>
      <c r="K11" s="300"/>
      <c r="L11" s="300">
        <f>J11+K11</f>
        <v>12000</v>
      </c>
    </row>
    <row r="12" spans="1:12" ht="12.75">
      <c r="A12" s="108" t="s">
        <v>77</v>
      </c>
      <c r="B12" s="110"/>
      <c r="C12" s="67" t="s">
        <v>291</v>
      </c>
      <c r="D12" s="443" t="s">
        <v>292</v>
      </c>
      <c r="E12" s="443"/>
      <c r="F12" s="237">
        <f aca="true" t="shared" si="5" ref="F12:L12">SUM(F13:F23)</f>
        <v>10900</v>
      </c>
      <c r="G12" s="237">
        <f t="shared" si="5"/>
        <v>306</v>
      </c>
      <c r="H12" s="237">
        <f t="shared" si="5"/>
        <v>11206</v>
      </c>
      <c r="I12" s="237">
        <f t="shared" si="5"/>
        <v>0</v>
      </c>
      <c r="J12" s="237">
        <f t="shared" si="5"/>
        <v>11206</v>
      </c>
      <c r="K12" s="237">
        <f t="shared" si="5"/>
        <v>0</v>
      </c>
      <c r="L12" s="237">
        <f t="shared" si="5"/>
        <v>11206</v>
      </c>
    </row>
    <row r="13" spans="1:12" s="79" customFormat="1" ht="12.75">
      <c r="A13" s="108" t="s">
        <v>79</v>
      </c>
      <c r="B13" s="346">
        <v>41</v>
      </c>
      <c r="C13" s="76"/>
      <c r="D13" s="77">
        <v>611</v>
      </c>
      <c r="E13" s="78" t="s">
        <v>293</v>
      </c>
      <c r="F13" s="214">
        <v>6000</v>
      </c>
      <c r="G13" s="214">
        <v>-1100</v>
      </c>
      <c r="H13" s="214">
        <f t="shared" si="3"/>
        <v>4900</v>
      </c>
      <c r="I13" s="214"/>
      <c r="J13" s="214">
        <f t="shared" si="4"/>
        <v>4900</v>
      </c>
      <c r="K13" s="214"/>
      <c r="L13" s="214">
        <f aca="true" t="shared" si="6" ref="L13:L23">J13+K13</f>
        <v>4900</v>
      </c>
    </row>
    <row r="14" spans="1:12" ht="12.75">
      <c r="A14" s="108" t="s">
        <v>81</v>
      </c>
      <c r="B14" s="345">
        <v>41</v>
      </c>
      <c r="C14" s="70"/>
      <c r="D14" s="94">
        <v>612001</v>
      </c>
      <c r="E14" s="72" t="s">
        <v>294</v>
      </c>
      <c r="F14" s="212">
        <v>1000</v>
      </c>
      <c r="G14" s="212">
        <v>-1000</v>
      </c>
      <c r="H14" s="212">
        <f t="shared" si="3"/>
        <v>0</v>
      </c>
      <c r="I14" s="212"/>
      <c r="J14" s="212">
        <f t="shared" si="4"/>
        <v>0</v>
      </c>
      <c r="K14" s="212"/>
      <c r="L14" s="212">
        <f t="shared" si="6"/>
        <v>0</v>
      </c>
    </row>
    <row r="15" spans="1:12" ht="12.75">
      <c r="A15" s="108" t="s">
        <v>83</v>
      </c>
      <c r="B15" s="345">
        <v>41</v>
      </c>
      <c r="C15" s="70"/>
      <c r="D15" s="71">
        <v>614</v>
      </c>
      <c r="E15" s="72" t="s">
        <v>78</v>
      </c>
      <c r="F15" s="212"/>
      <c r="G15" s="212"/>
      <c r="H15" s="212">
        <f t="shared" si="3"/>
        <v>0</v>
      </c>
      <c r="I15" s="212"/>
      <c r="J15" s="212">
        <f t="shared" si="4"/>
        <v>0</v>
      </c>
      <c r="K15" s="212"/>
      <c r="L15" s="212">
        <f t="shared" si="6"/>
        <v>0</v>
      </c>
    </row>
    <row r="16" spans="1:12" ht="12.75">
      <c r="A16" s="108" t="s">
        <v>85</v>
      </c>
      <c r="B16" s="345">
        <v>41</v>
      </c>
      <c r="C16" s="70"/>
      <c r="D16" s="71">
        <v>620</v>
      </c>
      <c r="E16" s="72" t="s">
        <v>80</v>
      </c>
      <c r="F16" s="212">
        <v>2500</v>
      </c>
      <c r="G16" s="212">
        <v>21</v>
      </c>
      <c r="H16" s="212">
        <f t="shared" si="3"/>
        <v>2521</v>
      </c>
      <c r="I16" s="212"/>
      <c r="J16" s="212">
        <f t="shared" si="4"/>
        <v>2521</v>
      </c>
      <c r="K16" s="212"/>
      <c r="L16" s="212">
        <f t="shared" si="6"/>
        <v>2521</v>
      </c>
    </row>
    <row r="17" spans="1:12" ht="12.75">
      <c r="A17" s="108" t="s">
        <v>87</v>
      </c>
      <c r="B17" s="345">
        <v>41</v>
      </c>
      <c r="C17" s="70"/>
      <c r="D17" s="71">
        <v>642012</v>
      </c>
      <c r="E17" s="72" t="s">
        <v>207</v>
      </c>
      <c r="F17" s="212"/>
      <c r="G17" s="212">
        <v>2816</v>
      </c>
      <c r="H17" s="212">
        <f t="shared" si="3"/>
        <v>2816</v>
      </c>
      <c r="I17" s="212"/>
      <c r="J17" s="212">
        <f t="shared" si="4"/>
        <v>2816</v>
      </c>
      <c r="K17" s="212"/>
      <c r="L17" s="212">
        <f t="shared" si="6"/>
        <v>2816</v>
      </c>
    </row>
    <row r="18" spans="1:12" ht="12.75">
      <c r="A18" s="108" t="s">
        <v>148</v>
      </c>
      <c r="B18" s="345">
        <v>41</v>
      </c>
      <c r="C18" s="70"/>
      <c r="D18" s="94">
        <v>637016</v>
      </c>
      <c r="E18" s="72" t="s">
        <v>82</v>
      </c>
      <c r="F18" s="212">
        <v>100</v>
      </c>
      <c r="G18" s="212">
        <v>-53</v>
      </c>
      <c r="H18" s="212">
        <f t="shared" si="3"/>
        <v>47</v>
      </c>
      <c r="I18" s="212"/>
      <c r="J18" s="212">
        <f t="shared" si="4"/>
        <v>47</v>
      </c>
      <c r="K18" s="212"/>
      <c r="L18" s="212">
        <f t="shared" si="6"/>
        <v>47</v>
      </c>
    </row>
    <row r="19" spans="1:12" ht="12.75">
      <c r="A19" s="108" t="s">
        <v>181</v>
      </c>
      <c r="B19" s="345">
        <v>41</v>
      </c>
      <c r="C19" s="70"/>
      <c r="D19" s="94">
        <v>642015</v>
      </c>
      <c r="E19" s="72" t="s">
        <v>84</v>
      </c>
      <c r="F19" s="212">
        <v>100</v>
      </c>
      <c r="G19" s="212">
        <v>-100</v>
      </c>
      <c r="H19" s="212">
        <f t="shared" si="3"/>
        <v>0</v>
      </c>
      <c r="I19" s="212"/>
      <c r="J19" s="212">
        <f t="shared" si="4"/>
        <v>0</v>
      </c>
      <c r="K19" s="212"/>
      <c r="L19" s="212">
        <f t="shared" si="6"/>
        <v>0</v>
      </c>
    </row>
    <row r="20" spans="1:12" s="79" customFormat="1" ht="12.75">
      <c r="A20" s="108" t="s">
        <v>150</v>
      </c>
      <c r="B20" s="346">
        <v>41</v>
      </c>
      <c r="C20" s="76"/>
      <c r="D20" s="100">
        <v>633006</v>
      </c>
      <c r="E20" s="78" t="s">
        <v>295</v>
      </c>
      <c r="F20" s="214">
        <v>300</v>
      </c>
      <c r="G20" s="214"/>
      <c r="H20" s="214">
        <f t="shared" si="3"/>
        <v>300</v>
      </c>
      <c r="I20" s="214"/>
      <c r="J20" s="214">
        <f t="shared" si="4"/>
        <v>300</v>
      </c>
      <c r="K20" s="214"/>
      <c r="L20" s="214">
        <f t="shared" si="6"/>
        <v>300</v>
      </c>
    </row>
    <row r="21" spans="1:12" s="79" customFormat="1" ht="12.75">
      <c r="A21" s="108" t="s">
        <v>152</v>
      </c>
      <c r="B21" s="346">
        <v>41</v>
      </c>
      <c r="C21" s="76"/>
      <c r="D21" s="100">
        <v>634004</v>
      </c>
      <c r="E21" s="78" t="s">
        <v>296</v>
      </c>
      <c r="F21" s="214"/>
      <c r="G21" s="214"/>
      <c r="H21" s="214">
        <f t="shared" si="3"/>
        <v>0</v>
      </c>
      <c r="I21" s="214"/>
      <c r="J21" s="214">
        <f t="shared" si="4"/>
        <v>0</v>
      </c>
      <c r="K21" s="214"/>
      <c r="L21" s="214">
        <f t="shared" si="6"/>
        <v>0</v>
      </c>
    </row>
    <row r="22" spans="1:12" ht="12.75">
      <c r="A22" s="108" t="s">
        <v>89</v>
      </c>
      <c r="B22" s="347">
        <v>41</v>
      </c>
      <c r="C22" s="81"/>
      <c r="D22" s="112">
        <v>637014</v>
      </c>
      <c r="E22" s="113" t="s">
        <v>298</v>
      </c>
      <c r="F22" s="212">
        <v>400</v>
      </c>
      <c r="G22" s="212">
        <f>G21-278</f>
        <v>-278</v>
      </c>
      <c r="H22" s="212">
        <f t="shared" si="3"/>
        <v>122</v>
      </c>
      <c r="I22" s="212"/>
      <c r="J22" s="212">
        <f t="shared" si="4"/>
        <v>122</v>
      </c>
      <c r="K22" s="212"/>
      <c r="L22" s="212">
        <f t="shared" si="6"/>
        <v>122</v>
      </c>
    </row>
    <row r="23" spans="1:12" ht="12.75">
      <c r="A23" s="108" t="s">
        <v>92</v>
      </c>
      <c r="B23" s="347">
        <v>41</v>
      </c>
      <c r="C23" s="81"/>
      <c r="D23" s="112">
        <v>634001</v>
      </c>
      <c r="E23" s="113" t="s">
        <v>299</v>
      </c>
      <c r="F23" s="212">
        <v>500</v>
      </c>
      <c r="G23" s="212"/>
      <c r="H23" s="212">
        <f t="shared" si="3"/>
        <v>500</v>
      </c>
      <c r="I23" s="212"/>
      <c r="J23" s="212">
        <f t="shared" si="4"/>
        <v>500</v>
      </c>
      <c r="K23" s="212"/>
      <c r="L23" s="212">
        <f t="shared" si="6"/>
        <v>500</v>
      </c>
    </row>
    <row r="24" spans="1:12" ht="12.75">
      <c r="A24" s="108" t="s">
        <v>94</v>
      </c>
      <c r="B24" s="110"/>
      <c r="C24" s="67" t="s">
        <v>793</v>
      </c>
      <c r="D24" s="443" t="s">
        <v>302</v>
      </c>
      <c r="E24" s="443"/>
      <c r="F24" s="211">
        <f aca="true" t="shared" si="7" ref="F24:L24">F25</f>
        <v>36320</v>
      </c>
      <c r="G24" s="211">
        <f t="shared" si="7"/>
        <v>1400</v>
      </c>
      <c r="H24" s="211">
        <f t="shared" si="7"/>
        <v>37720</v>
      </c>
      <c r="I24" s="211">
        <f t="shared" si="7"/>
        <v>0</v>
      </c>
      <c r="J24" s="211">
        <f t="shared" si="7"/>
        <v>37720</v>
      </c>
      <c r="K24" s="211">
        <f t="shared" si="7"/>
        <v>0</v>
      </c>
      <c r="L24" s="211">
        <f t="shared" si="7"/>
        <v>37720</v>
      </c>
    </row>
    <row r="25" spans="1:12" s="79" customFormat="1" ht="12.75">
      <c r="A25" s="108" t="s">
        <v>95</v>
      </c>
      <c r="B25" s="111"/>
      <c r="C25" s="76"/>
      <c r="D25" s="477" t="s">
        <v>303</v>
      </c>
      <c r="E25" s="477"/>
      <c r="F25" s="213">
        <f aca="true" t="shared" si="8" ref="F25:L25">SUM(F26:F48)</f>
        <v>36320</v>
      </c>
      <c r="G25" s="213">
        <f t="shared" si="8"/>
        <v>1400</v>
      </c>
      <c r="H25" s="213">
        <f t="shared" si="8"/>
        <v>37720</v>
      </c>
      <c r="I25" s="213">
        <f t="shared" si="8"/>
        <v>0</v>
      </c>
      <c r="J25" s="213">
        <f t="shared" si="8"/>
        <v>37720</v>
      </c>
      <c r="K25" s="213">
        <f t="shared" si="8"/>
        <v>0</v>
      </c>
      <c r="L25" s="213">
        <f t="shared" si="8"/>
        <v>37720</v>
      </c>
    </row>
    <row r="26" spans="1:12" ht="12.75">
      <c r="A26" s="108" t="s">
        <v>96</v>
      </c>
      <c r="B26" s="345">
        <v>41</v>
      </c>
      <c r="C26" s="70"/>
      <c r="D26" s="71">
        <v>611</v>
      </c>
      <c r="E26" s="72" t="s">
        <v>293</v>
      </c>
      <c r="F26" s="212">
        <v>14200</v>
      </c>
      <c r="G26" s="212">
        <v>-2000</v>
      </c>
      <c r="H26" s="212">
        <f t="shared" si="3"/>
        <v>12200</v>
      </c>
      <c r="I26" s="212"/>
      <c r="J26" s="212">
        <f t="shared" si="4"/>
        <v>12200</v>
      </c>
      <c r="K26" s="212"/>
      <c r="L26" s="212">
        <f aca="true" t="shared" si="9" ref="L26:L48">J26+K26</f>
        <v>12200</v>
      </c>
    </row>
    <row r="27" spans="1:12" ht="12.75">
      <c r="A27" s="108" t="s">
        <v>97</v>
      </c>
      <c r="B27" s="345">
        <v>41</v>
      </c>
      <c r="C27" s="70"/>
      <c r="D27" s="94">
        <v>612001</v>
      </c>
      <c r="E27" s="72" t="s">
        <v>294</v>
      </c>
      <c r="F27" s="212">
        <v>1500</v>
      </c>
      <c r="G27" s="212"/>
      <c r="H27" s="212">
        <f t="shared" si="3"/>
        <v>1500</v>
      </c>
      <c r="I27" s="212"/>
      <c r="J27" s="212">
        <f t="shared" si="4"/>
        <v>1500</v>
      </c>
      <c r="K27" s="212"/>
      <c r="L27" s="212">
        <f t="shared" si="9"/>
        <v>1500</v>
      </c>
    </row>
    <row r="28" spans="1:12" ht="12.75">
      <c r="A28" s="108" t="s">
        <v>98</v>
      </c>
      <c r="B28" s="345">
        <v>41</v>
      </c>
      <c r="C28" s="70"/>
      <c r="D28" s="94">
        <v>612002</v>
      </c>
      <c r="E28" s="72" t="s">
        <v>304</v>
      </c>
      <c r="F28" s="212"/>
      <c r="G28" s="212"/>
      <c r="H28" s="212">
        <f t="shared" si="3"/>
        <v>0</v>
      </c>
      <c r="I28" s="212"/>
      <c r="J28" s="212">
        <f t="shared" si="4"/>
        <v>0</v>
      </c>
      <c r="K28" s="212"/>
      <c r="L28" s="212">
        <f t="shared" si="9"/>
        <v>0</v>
      </c>
    </row>
    <row r="29" spans="1:12" ht="12.75">
      <c r="A29" s="108" t="s">
        <v>99</v>
      </c>
      <c r="B29" s="345">
        <v>41</v>
      </c>
      <c r="C29" s="70"/>
      <c r="D29" s="71">
        <v>614</v>
      </c>
      <c r="E29" s="72" t="s">
        <v>78</v>
      </c>
      <c r="F29" s="212"/>
      <c r="G29" s="212"/>
      <c r="H29" s="212">
        <f t="shared" si="3"/>
        <v>0</v>
      </c>
      <c r="I29" s="212"/>
      <c r="J29" s="212">
        <f t="shared" si="4"/>
        <v>0</v>
      </c>
      <c r="K29" s="212"/>
      <c r="L29" s="212">
        <f t="shared" si="9"/>
        <v>0</v>
      </c>
    </row>
    <row r="30" spans="1:12" ht="12.75">
      <c r="A30" s="108" t="s">
        <v>100</v>
      </c>
      <c r="B30" s="345">
        <v>41</v>
      </c>
      <c r="C30" s="70"/>
      <c r="D30" s="71">
        <v>620</v>
      </c>
      <c r="E30" s="72" t="s">
        <v>80</v>
      </c>
      <c r="F30" s="212">
        <v>4300</v>
      </c>
      <c r="G30" s="212">
        <v>-1500</v>
      </c>
      <c r="H30" s="212">
        <f t="shared" si="3"/>
        <v>2800</v>
      </c>
      <c r="I30" s="212"/>
      <c r="J30" s="212">
        <f t="shared" si="4"/>
        <v>2800</v>
      </c>
      <c r="K30" s="212"/>
      <c r="L30" s="212">
        <f t="shared" si="9"/>
        <v>2800</v>
      </c>
    </row>
    <row r="31" spans="1:12" ht="12.75">
      <c r="A31" s="108" t="s">
        <v>103</v>
      </c>
      <c r="B31" s="345"/>
      <c r="C31" s="70"/>
      <c r="D31" s="71">
        <v>642012</v>
      </c>
      <c r="E31" s="72" t="s">
        <v>207</v>
      </c>
      <c r="F31" s="212"/>
      <c r="G31" s="212">
        <v>1400</v>
      </c>
      <c r="H31" s="212">
        <f t="shared" si="3"/>
        <v>1400</v>
      </c>
      <c r="I31" s="212"/>
      <c r="J31" s="212">
        <f t="shared" si="4"/>
        <v>1400</v>
      </c>
      <c r="K31" s="212"/>
      <c r="L31" s="212">
        <f t="shared" si="9"/>
        <v>1400</v>
      </c>
    </row>
    <row r="32" spans="1:12" ht="12.75">
      <c r="A32" s="108" t="s">
        <v>105</v>
      </c>
      <c r="B32" s="345">
        <v>41</v>
      </c>
      <c r="C32" s="70"/>
      <c r="D32" s="94">
        <v>637016</v>
      </c>
      <c r="E32" s="72" t="s">
        <v>82</v>
      </c>
      <c r="F32" s="212">
        <v>320</v>
      </c>
      <c r="G32" s="212"/>
      <c r="H32" s="212">
        <f t="shared" si="3"/>
        <v>320</v>
      </c>
      <c r="I32" s="212"/>
      <c r="J32" s="212">
        <f t="shared" si="4"/>
        <v>320</v>
      </c>
      <c r="K32" s="212"/>
      <c r="L32" s="212">
        <f t="shared" si="9"/>
        <v>320</v>
      </c>
    </row>
    <row r="33" spans="1:12" ht="12.75">
      <c r="A33" s="108" t="s">
        <v>107</v>
      </c>
      <c r="B33" s="345">
        <v>41</v>
      </c>
      <c r="C33" s="70"/>
      <c r="D33" s="94">
        <v>642015</v>
      </c>
      <c r="E33" s="72" t="s">
        <v>84</v>
      </c>
      <c r="F33" s="212">
        <v>200</v>
      </c>
      <c r="G33" s="212"/>
      <c r="H33" s="212">
        <f t="shared" si="3"/>
        <v>200</v>
      </c>
      <c r="I33" s="212"/>
      <c r="J33" s="212">
        <f t="shared" si="4"/>
        <v>200</v>
      </c>
      <c r="K33" s="212"/>
      <c r="L33" s="212">
        <f t="shared" si="9"/>
        <v>200</v>
      </c>
    </row>
    <row r="34" spans="1:12" ht="12.75">
      <c r="A34" s="108" t="s">
        <v>109</v>
      </c>
      <c r="B34" s="345">
        <v>41</v>
      </c>
      <c r="C34" s="70"/>
      <c r="D34" s="94">
        <v>631001</v>
      </c>
      <c r="E34" s="72" t="s">
        <v>180</v>
      </c>
      <c r="F34" s="212"/>
      <c r="G34" s="212"/>
      <c r="H34" s="212">
        <f t="shared" si="3"/>
        <v>0</v>
      </c>
      <c r="I34" s="212"/>
      <c r="J34" s="212">
        <f t="shared" si="4"/>
        <v>0</v>
      </c>
      <c r="K34" s="212"/>
      <c r="L34" s="212">
        <f t="shared" si="9"/>
        <v>0</v>
      </c>
    </row>
    <row r="35" spans="1:12" ht="12.75">
      <c r="A35" s="108" t="s">
        <v>111</v>
      </c>
      <c r="B35" s="345">
        <v>41</v>
      </c>
      <c r="C35" s="70"/>
      <c r="D35" s="94">
        <v>632003</v>
      </c>
      <c r="E35" s="72" t="s">
        <v>145</v>
      </c>
      <c r="F35" s="212">
        <v>500</v>
      </c>
      <c r="G35" s="212"/>
      <c r="H35" s="212">
        <f t="shared" si="3"/>
        <v>500</v>
      </c>
      <c r="I35" s="212"/>
      <c r="J35" s="212">
        <f t="shared" si="4"/>
        <v>500</v>
      </c>
      <c r="K35" s="212"/>
      <c r="L35" s="212">
        <f t="shared" si="9"/>
        <v>500</v>
      </c>
    </row>
    <row r="36" spans="1:12" ht="12.75">
      <c r="A36" s="108" t="s">
        <v>113</v>
      </c>
      <c r="B36" s="345">
        <v>41</v>
      </c>
      <c r="C36" s="70"/>
      <c r="D36" s="94">
        <v>632001</v>
      </c>
      <c r="E36" s="72" t="s">
        <v>159</v>
      </c>
      <c r="F36" s="212">
        <v>1000</v>
      </c>
      <c r="G36" s="212"/>
      <c r="H36" s="212">
        <f t="shared" si="3"/>
        <v>1000</v>
      </c>
      <c r="I36" s="212"/>
      <c r="J36" s="212">
        <f t="shared" si="4"/>
        <v>1000</v>
      </c>
      <c r="K36" s="212"/>
      <c r="L36" s="212">
        <f t="shared" si="9"/>
        <v>1000</v>
      </c>
    </row>
    <row r="37" spans="1:12" ht="12.75">
      <c r="A37" s="108" t="s">
        <v>115</v>
      </c>
      <c r="B37" s="345">
        <v>41</v>
      </c>
      <c r="C37" s="70"/>
      <c r="D37" s="94">
        <v>633006</v>
      </c>
      <c r="E37" s="72" t="s">
        <v>88</v>
      </c>
      <c r="F37" s="212">
        <v>800</v>
      </c>
      <c r="G37" s="212"/>
      <c r="H37" s="212">
        <f t="shared" si="3"/>
        <v>800</v>
      </c>
      <c r="I37" s="212"/>
      <c r="J37" s="212">
        <f t="shared" si="4"/>
        <v>800</v>
      </c>
      <c r="K37" s="212"/>
      <c r="L37" s="212">
        <f t="shared" si="9"/>
        <v>800</v>
      </c>
    </row>
    <row r="38" spans="1:12" ht="12.75">
      <c r="A38" s="108" t="s">
        <v>117</v>
      </c>
      <c r="B38" s="345">
        <v>41</v>
      </c>
      <c r="C38" s="70"/>
      <c r="D38" s="94">
        <v>633016</v>
      </c>
      <c r="E38" s="72" t="s">
        <v>264</v>
      </c>
      <c r="F38" s="212"/>
      <c r="G38" s="212"/>
      <c r="H38" s="212">
        <f t="shared" si="3"/>
        <v>0</v>
      </c>
      <c r="I38" s="212"/>
      <c r="J38" s="212">
        <f t="shared" si="4"/>
        <v>0</v>
      </c>
      <c r="K38" s="212"/>
      <c r="L38" s="212">
        <f t="shared" si="9"/>
        <v>0</v>
      </c>
    </row>
    <row r="39" spans="1:12" ht="12.75">
      <c r="A39" s="108" t="s">
        <v>119</v>
      </c>
      <c r="B39" s="345">
        <v>41</v>
      </c>
      <c r="C39" s="70"/>
      <c r="D39" s="94">
        <v>634004</v>
      </c>
      <c r="E39" s="72" t="s">
        <v>296</v>
      </c>
      <c r="F39" s="212"/>
      <c r="G39" s="212"/>
      <c r="H39" s="212">
        <f t="shared" si="3"/>
        <v>0</v>
      </c>
      <c r="I39" s="212"/>
      <c r="J39" s="212">
        <f t="shared" si="4"/>
        <v>0</v>
      </c>
      <c r="K39" s="212"/>
      <c r="L39" s="212">
        <f t="shared" si="9"/>
        <v>0</v>
      </c>
    </row>
    <row r="40" spans="1:12" s="79" customFormat="1" ht="12.75">
      <c r="A40" s="108" t="s">
        <v>121</v>
      </c>
      <c r="B40" s="346">
        <v>41</v>
      </c>
      <c r="C40" s="76"/>
      <c r="D40" s="100">
        <v>635004</v>
      </c>
      <c r="E40" s="78" t="s">
        <v>297</v>
      </c>
      <c r="F40" s="214"/>
      <c r="G40" s="214"/>
      <c r="H40" s="214">
        <f t="shared" si="3"/>
        <v>0</v>
      </c>
      <c r="I40" s="214"/>
      <c r="J40" s="214">
        <f t="shared" si="4"/>
        <v>0</v>
      </c>
      <c r="K40" s="214"/>
      <c r="L40" s="214">
        <f t="shared" si="9"/>
        <v>0</v>
      </c>
    </row>
    <row r="41" spans="1:12" ht="12.75">
      <c r="A41" s="108" t="s">
        <v>123</v>
      </c>
      <c r="B41" s="345">
        <v>41</v>
      </c>
      <c r="C41" s="70"/>
      <c r="D41" s="94">
        <v>637002</v>
      </c>
      <c r="E41" s="72" t="s">
        <v>305</v>
      </c>
      <c r="F41" s="212">
        <v>2500</v>
      </c>
      <c r="G41" s="212">
        <v>1500</v>
      </c>
      <c r="H41" s="212">
        <f t="shared" si="3"/>
        <v>4000</v>
      </c>
      <c r="I41" s="212"/>
      <c r="J41" s="212">
        <f t="shared" si="4"/>
        <v>4000</v>
      </c>
      <c r="K41" s="212"/>
      <c r="L41" s="212">
        <f t="shared" si="9"/>
        <v>4000</v>
      </c>
    </row>
    <row r="42" spans="1:12" ht="12.75">
      <c r="A42" s="108" t="s">
        <v>124</v>
      </c>
      <c r="B42" s="345">
        <v>41</v>
      </c>
      <c r="C42" s="70"/>
      <c r="D42" s="94">
        <v>637002</v>
      </c>
      <c r="E42" s="72" t="s">
        <v>306</v>
      </c>
      <c r="F42" s="212">
        <v>500</v>
      </c>
      <c r="G42" s="212"/>
      <c r="H42" s="212">
        <f t="shared" si="3"/>
        <v>500</v>
      </c>
      <c r="I42" s="212"/>
      <c r="J42" s="212">
        <f t="shared" si="4"/>
        <v>500</v>
      </c>
      <c r="K42" s="212"/>
      <c r="L42" s="212">
        <f t="shared" si="9"/>
        <v>500</v>
      </c>
    </row>
    <row r="43" spans="1:12" ht="12.75">
      <c r="A43" s="108" t="s">
        <v>203</v>
      </c>
      <c r="B43" s="345">
        <v>41</v>
      </c>
      <c r="C43" s="70"/>
      <c r="D43" s="94">
        <v>637002</v>
      </c>
      <c r="E43" s="72" t="s">
        <v>307</v>
      </c>
      <c r="F43" s="212">
        <v>1000</v>
      </c>
      <c r="G43" s="212"/>
      <c r="H43" s="212">
        <f t="shared" si="3"/>
        <v>1000</v>
      </c>
      <c r="I43" s="212"/>
      <c r="J43" s="212">
        <f t="shared" si="4"/>
        <v>1000</v>
      </c>
      <c r="K43" s="212"/>
      <c r="L43" s="212">
        <f t="shared" si="9"/>
        <v>1000</v>
      </c>
    </row>
    <row r="44" spans="1:12" ht="12.75">
      <c r="A44" s="108" t="s">
        <v>126</v>
      </c>
      <c r="B44" s="345">
        <v>41</v>
      </c>
      <c r="C44" s="70"/>
      <c r="D44" s="94">
        <v>637002</v>
      </c>
      <c r="E44" s="72" t="s">
        <v>308</v>
      </c>
      <c r="F44" s="212">
        <v>2000</v>
      </c>
      <c r="G44" s="212">
        <v>-500</v>
      </c>
      <c r="H44" s="212">
        <f t="shared" si="3"/>
        <v>1500</v>
      </c>
      <c r="I44" s="212"/>
      <c r="J44" s="212">
        <f t="shared" si="4"/>
        <v>1500</v>
      </c>
      <c r="K44" s="212"/>
      <c r="L44" s="212">
        <f t="shared" si="9"/>
        <v>1500</v>
      </c>
    </row>
    <row r="45" spans="1:12" s="92" customFormat="1" ht="12.75">
      <c r="A45" s="108" t="s">
        <v>163</v>
      </c>
      <c r="B45" s="345">
        <v>41</v>
      </c>
      <c r="C45" s="70"/>
      <c r="D45" s="88">
        <v>637014</v>
      </c>
      <c r="E45" s="114" t="s">
        <v>298</v>
      </c>
      <c r="F45" s="212">
        <v>1400</v>
      </c>
      <c r="G45" s="212">
        <v>-200</v>
      </c>
      <c r="H45" s="212">
        <f t="shared" si="3"/>
        <v>1200</v>
      </c>
      <c r="I45" s="212"/>
      <c r="J45" s="212">
        <f t="shared" si="4"/>
        <v>1200</v>
      </c>
      <c r="K45" s="212"/>
      <c r="L45" s="212">
        <f t="shared" si="9"/>
        <v>1200</v>
      </c>
    </row>
    <row r="46" spans="1:12" s="92" customFormat="1" ht="12.75">
      <c r="A46" s="108" t="s">
        <v>127</v>
      </c>
      <c r="B46" s="345">
        <v>111</v>
      </c>
      <c r="C46" s="70"/>
      <c r="D46" s="88">
        <v>637002</v>
      </c>
      <c r="E46" s="114" t="s">
        <v>309</v>
      </c>
      <c r="F46" s="212">
        <v>3500</v>
      </c>
      <c r="G46" s="212">
        <v>1300</v>
      </c>
      <c r="H46" s="212">
        <f t="shared" si="3"/>
        <v>4800</v>
      </c>
      <c r="I46" s="212"/>
      <c r="J46" s="212">
        <f t="shared" si="4"/>
        <v>4800</v>
      </c>
      <c r="K46" s="212"/>
      <c r="L46" s="212">
        <f t="shared" si="9"/>
        <v>4800</v>
      </c>
    </row>
    <row r="47" spans="1:12" s="92" customFormat="1" ht="12.75">
      <c r="A47" s="108" t="s">
        <v>128</v>
      </c>
      <c r="B47" s="345">
        <v>111</v>
      </c>
      <c r="C47" s="70"/>
      <c r="D47" s="88">
        <v>637002</v>
      </c>
      <c r="E47" s="114" t="s">
        <v>310</v>
      </c>
      <c r="F47" s="212">
        <v>2400</v>
      </c>
      <c r="G47" s="212">
        <v>1600</v>
      </c>
      <c r="H47" s="212">
        <f t="shared" si="3"/>
        <v>4000</v>
      </c>
      <c r="I47" s="212"/>
      <c r="J47" s="212">
        <f t="shared" si="4"/>
        <v>4000</v>
      </c>
      <c r="K47" s="212"/>
      <c r="L47" s="212">
        <f t="shared" si="9"/>
        <v>4000</v>
      </c>
    </row>
    <row r="48" spans="1:12" s="92" customFormat="1" ht="12.75">
      <c r="A48" s="108" t="s">
        <v>129</v>
      </c>
      <c r="B48" s="345">
        <v>111</v>
      </c>
      <c r="C48" s="70"/>
      <c r="D48" s="88">
        <v>637004</v>
      </c>
      <c r="E48" s="114" t="s">
        <v>138</v>
      </c>
      <c r="F48" s="212">
        <v>200</v>
      </c>
      <c r="G48" s="212">
        <v>-200</v>
      </c>
      <c r="H48" s="212">
        <f t="shared" si="3"/>
        <v>0</v>
      </c>
      <c r="I48" s="212"/>
      <c r="J48" s="212">
        <f t="shared" si="4"/>
        <v>0</v>
      </c>
      <c r="K48" s="212"/>
      <c r="L48" s="212">
        <f t="shared" si="9"/>
        <v>0</v>
      </c>
    </row>
    <row r="49" spans="1:12" ht="12.75">
      <c r="A49" s="108" t="s">
        <v>167</v>
      </c>
      <c r="B49" s="85"/>
      <c r="C49" s="86" t="s">
        <v>311</v>
      </c>
      <c r="D49" s="67" t="s">
        <v>312</v>
      </c>
      <c r="E49" s="101"/>
      <c r="F49" s="211">
        <f aca="true" t="shared" si="10" ref="F49:L49">F50+F56</f>
        <v>1800</v>
      </c>
      <c r="G49" s="211">
        <f t="shared" si="10"/>
        <v>0</v>
      </c>
      <c r="H49" s="211">
        <f t="shared" si="10"/>
        <v>1800</v>
      </c>
      <c r="I49" s="211">
        <f t="shared" si="10"/>
        <v>-1750</v>
      </c>
      <c r="J49" s="211">
        <f t="shared" si="10"/>
        <v>50</v>
      </c>
      <c r="K49" s="211">
        <f t="shared" si="10"/>
        <v>0</v>
      </c>
      <c r="L49" s="211">
        <f t="shared" si="10"/>
        <v>50</v>
      </c>
    </row>
    <row r="50" spans="1:12" ht="12.75">
      <c r="A50" s="108" t="s">
        <v>169</v>
      </c>
      <c r="B50" s="85"/>
      <c r="C50" s="115"/>
      <c r="D50" s="477" t="s">
        <v>313</v>
      </c>
      <c r="E50" s="477"/>
      <c r="F50" s="213">
        <f aca="true" t="shared" si="11" ref="F50:L50">SUM(F51:F55)</f>
        <v>1300</v>
      </c>
      <c r="G50" s="213">
        <f t="shared" si="11"/>
        <v>0</v>
      </c>
      <c r="H50" s="213">
        <f t="shared" si="11"/>
        <v>1300</v>
      </c>
      <c r="I50" s="213">
        <f t="shared" si="11"/>
        <v>-1250</v>
      </c>
      <c r="J50" s="213">
        <f t="shared" si="11"/>
        <v>50</v>
      </c>
      <c r="K50" s="213">
        <f t="shared" si="11"/>
        <v>0</v>
      </c>
      <c r="L50" s="213">
        <f t="shared" si="11"/>
        <v>50</v>
      </c>
    </row>
    <row r="51" spans="1:12" ht="12.75">
      <c r="A51" s="108" t="s">
        <v>171</v>
      </c>
      <c r="B51" s="85">
        <v>41</v>
      </c>
      <c r="C51" s="87"/>
      <c r="D51" s="87">
        <v>631002</v>
      </c>
      <c r="E51" s="78" t="s">
        <v>130</v>
      </c>
      <c r="F51" s="212"/>
      <c r="G51" s="212"/>
      <c r="H51" s="212">
        <f t="shared" si="3"/>
        <v>0</v>
      </c>
      <c r="I51" s="212"/>
      <c r="J51" s="212">
        <f t="shared" si="4"/>
        <v>0</v>
      </c>
      <c r="K51" s="212"/>
      <c r="L51" s="212">
        <f>J51+K51</f>
        <v>0</v>
      </c>
    </row>
    <row r="52" spans="1:12" ht="12.75">
      <c r="A52" s="108" t="s">
        <v>131</v>
      </c>
      <c r="B52" s="85">
        <v>41</v>
      </c>
      <c r="C52" s="87"/>
      <c r="D52" s="87">
        <v>634001</v>
      </c>
      <c r="E52" s="78" t="s">
        <v>314</v>
      </c>
      <c r="F52" s="212">
        <v>500</v>
      </c>
      <c r="G52" s="212"/>
      <c r="H52" s="212">
        <f t="shared" si="3"/>
        <v>500</v>
      </c>
      <c r="I52" s="212">
        <v>-450</v>
      </c>
      <c r="J52" s="212">
        <f t="shared" si="4"/>
        <v>50</v>
      </c>
      <c r="K52" s="212"/>
      <c r="L52" s="212">
        <f>J52+K52</f>
        <v>50</v>
      </c>
    </row>
    <row r="53" spans="1:12" ht="12.75">
      <c r="A53" s="108" t="s">
        <v>205</v>
      </c>
      <c r="B53" s="85">
        <v>41</v>
      </c>
      <c r="C53" s="87"/>
      <c r="D53" s="87">
        <v>637004</v>
      </c>
      <c r="E53" s="78" t="s">
        <v>138</v>
      </c>
      <c r="F53" s="212"/>
      <c r="G53" s="212"/>
      <c r="H53" s="212">
        <f t="shared" si="3"/>
        <v>0</v>
      </c>
      <c r="I53" s="212"/>
      <c r="J53" s="212">
        <f t="shared" si="4"/>
        <v>0</v>
      </c>
      <c r="K53" s="212"/>
      <c r="L53" s="212">
        <f>J53+K53</f>
        <v>0</v>
      </c>
    </row>
    <row r="54" spans="1:12" ht="12.75">
      <c r="A54" s="108" t="s">
        <v>133</v>
      </c>
      <c r="B54" s="85">
        <v>41</v>
      </c>
      <c r="C54" s="87"/>
      <c r="D54" s="87">
        <v>637027</v>
      </c>
      <c r="E54" s="78" t="s">
        <v>140</v>
      </c>
      <c r="F54" s="212"/>
      <c r="G54" s="212"/>
      <c r="H54" s="212">
        <f t="shared" si="3"/>
        <v>0</v>
      </c>
      <c r="I54" s="212"/>
      <c r="J54" s="212">
        <f t="shared" si="4"/>
        <v>0</v>
      </c>
      <c r="K54" s="212"/>
      <c r="L54" s="212">
        <f>J54+K54</f>
        <v>0</v>
      </c>
    </row>
    <row r="55" spans="1:12" ht="13.5" thickBot="1">
      <c r="A55" s="108" t="s">
        <v>134</v>
      </c>
      <c r="B55" s="116">
        <v>41</v>
      </c>
      <c r="C55" s="117"/>
      <c r="D55" s="117">
        <v>637036</v>
      </c>
      <c r="E55" s="118" t="s">
        <v>315</v>
      </c>
      <c r="F55" s="223">
        <v>800</v>
      </c>
      <c r="G55" s="223"/>
      <c r="H55" s="223">
        <f t="shared" si="3"/>
        <v>800</v>
      </c>
      <c r="I55" s="223">
        <v>-800</v>
      </c>
      <c r="J55" s="223">
        <f t="shared" si="4"/>
        <v>0</v>
      </c>
      <c r="K55" s="223"/>
      <c r="L55" s="223">
        <f>J55+K55</f>
        <v>0</v>
      </c>
    </row>
    <row r="56" spans="1:12" ht="12.75">
      <c r="A56" s="108" t="s">
        <v>135</v>
      </c>
      <c r="B56" s="85"/>
      <c r="C56" s="87"/>
      <c r="D56" s="477" t="s">
        <v>316</v>
      </c>
      <c r="E56" s="477"/>
      <c r="F56" s="213">
        <f aca="true" t="shared" si="12" ref="F56:L56">SUM(F57:F59)</f>
        <v>500</v>
      </c>
      <c r="G56" s="213">
        <f t="shared" si="12"/>
        <v>0</v>
      </c>
      <c r="H56" s="213">
        <f t="shared" si="12"/>
        <v>500</v>
      </c>
      <c r="I56" s="213">
        <f t="shared" si="12"/>
        <v>-500</v>
      </c>
      <c r="J56" s="213">
        <f t="shared" si="12"/>
        <v>0</v>
      </c>
      <c r="K56" s="213">
        <f t="shared" si="12"/>
        <v>0</v>
      </c>
      <c r="L56" s="213">
        <f t="shared" si="12"/>
        <v>0</v>
      </c>
    </row>
    <row r="57" spans="1:12" ht="12.75">
      <c r="A57" s="108" t="s">
        <v>210</v>
      </c>
      <c r="B57" s="85">
        <v>41</v>
      </c>
      <c r="C57" s="87"/>
      <c r="D57" s="87">
        <v>633006</v>
      </c>
      <c r="E57" s="78" t="s">
        <v>88</v>
      </c>
      <c r="F57" s="212">
        <v>200</v>
      </c>
      <c r="G57" s="212"/>
      <c r="H57" s="212">
        <f t="shared" si="3"/>
        <v>200</v>
      </c>
      <c r="I57" s="212">
        <v>-200</v>
      </c>
      <c r="J57" s="212">
        <f t="shared" si="4"/>
        <v>0</v>
      </c>
      <c r="K57" s="212"/>
      <c r="L57" s="212">
        <f>J57+K57</f>
        <v>0</v>
      </c>
    </row>
    <row r="58" spans="1:12" ht="12.75">
      <c r="A58" s="108" t="s">
        <v>137</v>
      </c>
      <c r="B58" s="85">
        <v>41</v>
      </c>
      <c r="C58" s="87"/>
      <c r="D58" s="87">
        <v>637002</v>
      </c>
      <c r="E58" s="78" t="s">
        <v>317</v>
      </c>
      <c r="F58" s="212">
        <v>100</v>
      </c>
      <c r="G58" s="212"/>
      <c r="H58" s="212">
        <f t="shared" si="3"/>
        <v>100</v>
      </c>
      <c r="I58" s="212">
        <v>-100</v>
      </c>
      <c r="J58" s="212">
        <f t="shared" si="4"/>
        <v>0</v>
      </c>
      <c r="K58" s="212"/>
      <c r="L58" s="212">
        <f>J58+K58</f>
        <v>0</v>
      </c>
    </row>
    <row r="59" spans="1:12" ht="12.75">
      <c r="A59" s="108" t="s">
        <v>212</v>
      </c>
      <c r="B59" s="85">
        <v>41</v>
      </c>
      <c r="C59" s="87"/>
      <c r="D59" s="87">
        <v>637036</v>
      </c>
      <c r="E59" s="78" t="s">
        <v>315</v>
      </c>
      <c r="F59" s="212">
        <v>200</v>
      </c>
      <c r="G59" s="212"/>
      <c r="H59" s="212">
        <f t="shared" si="3"/>
        <v>200</v>
      </c>
      <c r="I59" s="212">
        <v>-200</v>
      </c>
      <c r="J59" s="212">
        <f t="shared" si="4"/>
        <v>0</v>
      </c>
      <c r="K59" s="212"/>
      <c r="L59" s="212">
        <f>J59+K59</f>
        <v>0</v>
      </c>
    </row>
  </sheetData>
  <sheetProtection selectLockedCells="1" selectUnlockedCells="1"/>
  <mergeCells count="21">
    <mergeCell ref="D56:E56"/>
    <mergeCell ref="B7:E7"/>
    <mergeCell ref="C8:E8"/>
    <mergeCell ref="D9:E9"/>
    <mergeCell ref="D12:E12"/>
    <mergeCell ref="D50:E50"/>
    <mergeCell ref="D25:E25"/>
    <mergeCell ref="D24:E24"/>
    <mergeCell ref="K5:K6"/>
    <mergeCell ref="L5:L6"/>
    <mergeCell ref="F4:L4"/>
    <mergeCell ref="F3:L3"/>
    <mergeCell ref="F5:F6"/>
    <mergeCell ref="H5:H6"/>
    <mergeCell ref="G5:G6"/>
    <mergeCell ref="A1:F1"/>
    <mergeCell ref="A3:A6"/>
    <mergeCell ref="B3:C6"/>
    <mergeCell ref="D3:E6"/>
    <mergeCell ref="I5:I6"/>
    <mergeCell ref="J5:J6"/>
  </mergeCells>
  <printOptions horizontalCentered="1"/>
  <pageMargins left="0" right="0" top="0.1968503937007874" bottom="0.5905511811023623" header="0.5118110236220472" footer="0.5118110236220472"/>
  <pageSetup fitToHeight="1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Gubíková Emese Ing.</dc:creator>
  <cp:keywords/>
  <dc:description/>
  <cp:lastModifiedBy>Your User Name</cp:lastModifiedBy>
  <cp:lastPrinted>2015-12-09T07:06:44Z</cp:lastPrinted>
  <dcterms:created xsi:type="dcterms:W3CDTF">2014-10-01T07:25:10Z</dcterms:created>
  <dcterms:modified xsi:type="dcterms:W3CDTF">2015-12-09T16:15:41Z</dcterms:modified>
  <cp:category/>
  <cp:version/>
  <cp:contentType/>
  <cp:contentStatus/>
</cp:coreProperties>
</file>