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firstSheet="13" activeTab="19"/>
  </bookViews>
  <sheets>
    <sheet name="Poznámky" sheetId="1" r:id="rId1"/>
    <sheet name="Rekapitulácia" sheetId="2" r:id="rId2"/>
    <sheet name="Investičné akcie 2019 S" sheetId="3" r:id="rId3"/>
    <sheet name="vysvetlivky" sheetId="4" state="hidden" r:id="rId4"/>
    <sheet name="14_Sumarizácia" sheetId="5" r:id="rId5"/>
    <sheet name="13_ Finančné operácie" sheetId="6" r:id="rId6"/>
    <sheet name="12_Služby a obchod BV" sheetId="7" r:id="rId7"/>
    <sheet name="11_Soc_veci BV" sheetId="8" r:id="rId8"/>
    <sheet name="10_Vnútro BV" sheetId="9" r:id="rId9"/>
    <sheet name="9_kultúra BV" sheetId="10" r:id="rId10"/>
    <sheet name="8_Vzdelávanie BV" sheetId="11" r:id="rId11"/>
    <sheet name="7_Organizačné BV" sheetId="12" r:id="rId12"/>
    <sheet name="6_ekonomika BV" sheetId="13" r:id="rId13"/>
    <sheet name="5_hospodárstvo BV+KV" sheetId="14" r:id="rId14"/>
    <sheet name="4_Infraštruktúra BV+KV" sheetId="15" r:id="rId15"/>
    <sheet name="3_Výstavba BV+KV" sheetId="16" r:id="rId16"/>
    <sheet name="2_Životné prostr BV+KV_" sheetId="17" r:id="rId17"/>
    <sheet name="1_Pôdohospodárstvo BV+ KV" sheetId="18" r:id="rId18"/>
    <sheet name="KP" sheetId="19" r:id="rId19"/>
    <sheet name="BP" sheetId="20" r:id="rId20"/>
  </sheets>
  <definedNames>
    <definedName name="Excel_BuiltIn_Print_Area_1_1">'Poznámky'!$A$1:$C$14</definedName>
    <definedName name="Excel_BuiltIn_Print_Area_1_1_1">'Poznámky'!$A$1:$B$19</definedName>
    <definedName name="Excel_BuiltIn_Print_Area_10_1">'8_Vzdelávanie BV'!$A$1:$F$47</definedName>
    <definedName name="Excel_BuiltIn_Print_Area_10_1_1">'6_ekonomika BV'!$A$1:$F$1</definedName>
    <definedName name="Excel_BuiltIn_Print_Area_11">'7_Organizačné BV'!$A$2:$F$44</definedName>
    <definedName name="Excel_BuiltIn_Print_Area_12">'6_ekonomika BV'!$A$1:$F$18</definedName>
    <definedName name="Excel_BuiltIn_Print_Area_12_1">'6_ekonomika BV'!$A$1:$F$19</definedName>
    <definedName name="Excel_BuiltIn_Print_Area_12_1_1">'5_hospodárstvo BV+KV'!$A$2:$F$31</definedName>
    <definedName name="Excel_BuiltIn_Print_Area_13">'5_hospodárstvo BV+KV'!$B$1:$F$31</definedName>
    <definedName name="Excel_BuiltIn_Print_Area_13_1">'5_hospodárstvo BV+KV'!$A$1:$F$31</definedName>
    <definedName name="Excel_BuiltIn_Print_Area_13_1_1">'3_Výstavba BV+KV'!$A$1:$F$37</definedName>
    <definedName name="Excel_BuiltIn_Print_Area_14">'4_Infraštruktúra BV+KV'!$A$1:$F$15</definedName>
    <definedName name="Excel_BuiltIn_Print_Area_15">'3_Výstavba BV+KV'!$A$1:$F$26</definedName>
    <definedName name="Excel_BuiltIn_Print_Area_17">'1_Pôdohospodárstvo BV+ KV'!$A$1:$F$14</definedName>
    <definedName name="Excel_BuiltIn_Print_Area_18">'KP'!$A$1:$E$31</definedName>
    <definedName name="Excel_BuiltIn_Print_Area_18_1_1">'BP'!$C$68:$F$103</definedName>
    <definedName name="Excel_BuiltIn_Print_Area_2_1">'Rekapitulácia'!$B$4:$C$30</definedName>
    <definedName name="Excel_BuiltIn_Print_Area_2_1_1">'Rekapitulácia'!$B$4:$C$32</definedName>
    <definedName name="Excel_BuiltIn_Print_Area_2_1_1_1">"$10_Vnútro.$#REF!$#REF!:$#REF!$#REF!"</definedName>
    <definedName name="Excel_BuiltIn_Print_Area_3_1">'14_Sumarizácia'!$A$2:$B$41</definedName>
    <definedName name="Excel_BuiltIn_Print_Area_3_1_1">'14_Sumarizácia'!$A$2:$B$42</definedName>
    <definedName name="Excel_BuiltIn_Print_Area_3_1_1_1">'13_ Finančné operácie'!$B$1:$C$29</definedName>
    <definedName name="Excel_BuiltIn_Print_Area_4_1_1">'13_ Finančné operácie'!$B$2:$C$24</definedName>
    <definedName name="Excel_BuiltIn_Print_Area_4_1_1_1">"$11_Soc_veci.$#REF!$#REF!:$#REF!$#REF!"</definedName>
    <definedName name="Excel_BuiltIn_Print_Area_5">'13_ Finančné operácie'!$B$1:$C$24</definedName>
    <definedName name="Excel_BuiltIn_Print_Area_5_1_1">'12_Služby a obchod BV'!$A$1:$F$35</definedName>
    <definedName name="Excel_BuiltIn_Print_Area_5_1_1_1">'11_Soc_veci BV'!$A$1:$F$1</definedName>
    <definedName name="Excel_BuiltIn_Print_Area_5_1_1_1_1">'12_Služby a obchod BV'!$A$1:$F$34</definedName>
    <definedName name="Excel_BuiltIn_Print_Area_6">'12_Služby a obchod BV'!$A$1:$F$39</definedName>
    <definedName name="Excel_BuiltIn_Print_Area_6_1">'10_Vnútro BV'!$A$1:$F$13</definedName>
    <definedName name="Excel_BuiltIn_Print_Area_6_1_1">"$9_kultúra.$#REF!$#REF!:$#REF!$#REF!"</definedName>
    <definedName name="Excel_BuiltIn_Print_Area_7_1">'10_Vnútro BV'!#REF!</definedName>
    <definedName name="Excel_BuiltIn_Print_Area_7_1_1">'9_kultúra BV'!$A$1:$F$1</definedName>
    <definedName name="Excel_BuiltIn_Print_Area_7_1_1_1">"$8_Vzdelávanie.$#REF!$#REF!:$#REF!$#REF!"</definedName>
    <definedName name="Excel_BuiltIn_Print_Area_8">'10_Vnútro BV'!$A$1:$F$59</definedName>
    <definedName name="Excel_BuiltIn_Print_Area_8_1_1">'8_Vzdelávanie BV'!$A$1:$F$1</definedName>
    <definedName name="Excel_BuiltIn_Print_Area_8_1_1_1">"$7_Organizačné.$#REF!$#REF!:$#REF!$#REF!"</definedName>
    <definedName name="Excel_BuiltIn_Print_Area_9">'9_kultúra BV'!$A$1:$F$16</definedName>
    <definedName name="Excel_BuiltIn_Print_Area_9_1_1">'8_Vzdelávanie BV'!$A$60:$F$96</definedName>
    <definedName name="Excel_BuiltIn_Print_Area_9_1_1_1">'8_Vzdelávanie BV'!$B$42:$F$96</definedName>
    <definedName name="Excel_BuiltIn_Print_Area_9_1_1_1_1">'8_Vzdelávanie BV'!$A$42:$F$47</definedName>
    <definedName name="Excel_BuiltIn_Print_Area_9_1_1_1_1_1">'7_Organizačné BV'!$A$2:$F$2</definedName>
    <definedName name="Excel_BuiltIn_Print_Area_9_1_1_1_1_1_1">"$6_ekonomika.$#REF!$#REF!:$#REF!$#REF!"</definedName>
    <definedName name="_xlnm.Print_Area" localSheetId="17">'1_Pôdohospodárstvo BV+ KV'!$A$1:$F$29</definedName>
    <definedName name="_xlnm.Print_Area" localSheetId="8">'10_Vnútro BV'!$A$66:$F$79</definedName>
    <definedName name="_xlnm.Print_Area" localSheetId="7">'11_Soc_veci BV'!$A$1:$F$34</definedName>
    <definedName name="_xlnm.Print_Area" localSheetId="6">'12_Služby a obchod BV'!$A$1:$F$39</definedName>
    <definedName name="_xlnm.Print_Area" localSheetId="5">'13_ Finančné operácie'!$A$2:$D$24</definedName>
    <definedName name="_xlnm.Print_Area" localSheetId="4">'14_Sumarizácia'!$A$1:$C$41</definedName>
    <definedName name="_xlnm.Print_Area" localSheetId="16">'2_Životné prostr BV+KV_'!$A$1:$F$91</definedName>
    <definedName name="_xlnm.Print_Area" localSheetId="15">'3_Výstavba BV+KV'!$A$1:$F$54</definedName>
    <definedName name="_xlnm.Print_Area" localSheetId="14">'4_Infraštruktúra BV+KV'!$A$1:$F$42</definedName>
    <definedName name="_xlnm.Print_Area" localSheetId="13">'5_hospodárstvo BV+KV'!$A$43:$F$70</definedName>
    <definedName name="_xlnm.Print_Area" localSheetId="12">'6_ekonomika BV'!$A$1:$F$19</definedName>
    <definedName name="_xlnm.Print_Area" localSheetId="11">'7_Organizačné BV'!$A$2:$F$44</definedName>
    <definedName name="_xlnm.Print_Area" localSheetId="10">'8_Vzdelávanie BV'!$A$1:$F$124</definedName>
    <definedName name="_xlnm.Print_Area" localSheetId="9">'9_kultúra BV'!$A$1:$F$39</definedName>
    <definedName name="_xlnm.Print_Area" localSheetId="19">'BP'!$A$1:$G$120</definedName>
    <definedName name="_xlnm.Print_Area" localSheetId="18">'KP'!$A$1:$F$32</definedName>
    <definedName name="_xlnm.Print_Area" localSheetId="0">'Poznámky'!$A$1:$C$15</definedName>
  </definedNames>
  <calcPr fullCalcOnLoad="1"/>
</workbook>
</file>

<file path=xl/comments12.xml><?xml version="1.0" encoding="utf-8"?>
<comments xmlns="http://schemas.openxmlformats.org/spreadsheetml/2006/main">
  <authors>
    <author>TOMEKOV? Monika</author>
  </authors>
  <commentList>
    <comment ref="E28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1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2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5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6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38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40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41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  <comment ref="E43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E14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30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3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5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7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1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51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60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24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25" authorId="0">
      <text>
        <r>
          <rPr>
            <sz val="10"/>
            <rFont val="Arial"/>
            <family val="2"/>
          </rPr>
          <t>Honoráre za články</t>
        </r>
      </text>
    </comment>
  </commentList>
</comments>
</file>

<file path=xl/sharedStrings.xml><?xml version="1.0" encoding="utf-8"?>
<sst xmlns="http://schemas.openxmlformats.org/spreadsheetml/2006/main" count="1142" uniqueCount="632">
  <si>
    <t>Zdroje:</t>
  </si>
  <si>
    <t>zo štátneho rozpočtu</t>
  </si>
  <si>
    <t>11S1</t>
  </si>
  <si>
    <t>Európsky fond regionálneho rozvoja – prostriedky EÚ</t>
  </si>
  <si>
    <t>11S2</t>
  </si>
  <si>
    <t>Európsky fond regionálneho rozvoja – spolufinancovanie zo ŠR</t>
  </si>
  <si>
    <t>11T1</t>
  </si>
  <si>
    <t>Európsky sociálny fond – prostriedky EÚ</t>
  </si>
  <si>
    <t>11T2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</si>
  <si>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</si>
  <si>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</si>
  <si>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</si>
  <si>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</si>
  <si>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</si>
  <si>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</si>
  <si>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Iné zdroje (obce na spoločný obecný úrad)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</si>
  <si>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</si>
  <si>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 xml:space="preserve">                       REKAPITULÁCIA PRÍJMOV A VÝDAVKOV </t>
  </si>
  <si>
    <t>Bežné príjmy</t>
  </si>
  <si>
    <t>Bežné výdavky</t>
  </si>
  <si>
    <t>v tom:</t>
  </si>
  <si>
    <t>Mestský úrad</t>
  </si>
  <si>
    <t>Základné školy</t>
  </si>
  <si>
    <t>Základná umelecká škola</t>
  </si>
  <si>
    <t>Rozdiel:</t>
  </si>
  <si>
    <t>Kapitálové príjmy</t>
  </si>
  <si>
    <t>Kapitálové výdavky</t>
  </si>
  <si>
    <t>Príjmové finančné operácie</t>
  </si>
  <si>
    <t>Výdavkové finančné operácie</t>
  </si>
  <si>
    <t>Príjmy celkom</t>
  </si>
  <si>
    <t>Výdavky celkom</t>
  </si>
  <si>
    <t>Rozdiel</t>
  </si>
  <si>
    <t xml:space="preserve">S U M A R I Z Á C I A                                                                                                                                                                 Bežný rozpočet, kapitálový rozpočet                                                                                                                       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</si>
  <si>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</si>
  <si>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</si>
  <si>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</si>
  <si>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</si>
  <si>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</si>
  <si>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</si>
  <si>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</si>
  <si>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</si>
  <si>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</si>
  <si>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</si>
  <si>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</si>
  <si>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</si>
  <si>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</si>
  <si>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</si>
  <si>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</si>
  <si>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</si>
  <si>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</si>
  <si>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</si>
  <si>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</si>
  <si>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</si>
  <si>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</si>
  <si>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>Prebytok (+)/schodok (-)</t>
  </si>
  <si>
    <t>Finančné operácie</t>
  </si>
  <si>
    <t>Celkom príjmové finančné operácie</t>
  </si>
  <si>
    <t xml:space="preserve">Dlhodobé investičné úvery </t>
  </si>
  <si>
    <t>Eurofondový úver</t>
  </si>
  <si>
    <t>Prevod z rezervného fondu</t>
  </si>
  <si>
    <t>Celkom výdavkové finančné operácie</t>
  </si>
  <si>
    <t>Splácanie finančného lízingu</t>
  </si>
  <si>
    <t>Splátky z úveru ŠFRB</t>
  </si>
  <si>
    <t>Vratka istiny  Eurofondového úveru č. 234710</t>
  </si>
  <si>
    <t>Výsledok hospodárenia finančných operácií</t>
  </si>
  <si>
    <t>Program 12. Služby a obchod</t>
  </si>
  <si>
    <t>P.č.</t>
  </si>
  <si>
    <t>Funkčná klasifikácia</t>
  </si>
  <si>
    <t>Ekonomická klasifikácia</t>
  </si>
  <si>
    <t>Celkom program: Služby a obchod</t>
  </si>
  <si>
    <t>1.</t>
  </si>
  <si>
    <t>04</t>
  </si>
  <si>
    <t>Ekonomická oblasť</t>
  </si>
  <si>
    <t>2.</t>
  </si>
  <si>
    <t>04.1.2</t>
  </si>
  <si>
    <t>Všeobecná pracovná oblasť- aktivačná činnosť, §§ 50i, 50j</t>
  </si>
  <si>
    <t>3.</t>
  </si>
  <si>
    <t>4.</t>
  </si>
  <si>
    <t>5.</t>
  </si>
  <si>
    <t>6.</t>
  </si>
  <si>
    <t>Odvody</t>
  </si>
  <si>
    <t>7.</t>
  </si>
  <si>
    <t>8.</t>
  </si>
  <si>
    <t>9.</t>
  </si>
  <si>
    <t>Stravovanie</t>
  </si>
  <si>
    <t>10.</t>
  </si>
  <si>
    <t>15.</t>
  </si>
  <si>
    <t>09</t>
  </si>
  <si>
    <t>Vzdelávanie</t>
  </si>
  <si>
    <t>16.</t>
  </si>
  <si>
    <t>17.</t>
  </si>
  <si>
    <t>18.</t>
  </si>
  <si>
    <t>19.</t>
  </si>
  <si>
    <t>20.</t>
  </si>
  <si>
    <t>21.</t>
  </si>
  <si>
    <t>22.</t>
  </si>
  <si>
    <t>23.</t>
  </si>
  <si>
    <t>01</t>
  </si>
  <si>
    <t>Všeobecné verejné služby</t>
  </si>
  <si>
    <t>24.</t>
  </si>
  <si>
    <t>01.1.1.6</t>
  </si>
  <si>
    <t>Obce</t>
  </si>
  <si>
    <t>25.</t>
  </si>
  <si>
    <t>26.</t>
  </si>
  <si>
    <t>27.</t>
  </si>
  <si>
    <t>Právne služby</t>
  </si>
  <si>
    <t>28.</t>
  </si>
  <si>
    <t>29.</t>
  </si>
  <si>
    <t>30.</t>
  </si>
  <si>
    <t>31.</t>
  </si>
  <si>
    <t>32.</t>
  </si>
  <si>
    <t>33.</t>
  </si>
  <si>
    <t>34.</t>
  </si>
  <si>
    <t>35.</t>
  </si>
  <si>
    <t>Podnikateľaký inkubátor - dom služieb</t>
  </si>
  <si>
    <t>37.</t>
  </si>
  <si>
    <t>45.</t>
  </si>
  <si>
    <t>47.</t>
  </si>
  <si>
    <t>48.</t>
  </si>
  <si>
    <t>49.</t>
  </si>
  <si>
    <t>51.</t>
  </si>
  <si>
    <t>53.</t>
  </si>
  <si>
    <t>Program 11: Sociálne veci a zdravotníctvo</t>
  </si>
  <si>
    <t>Celkom program: Sociálne veci a zdravotníctvo</t>
  </si>
  <si>
    <t>10</t>
  </si>
  <si>
    <t>Sociálne zabezpečenie</t>
  </si>
  <si>
    <t>10.2.0.1</t>
  </si>
  <si>
    <t>Zariadenia sociálnych služieb - staroba</t>
  </si>
  <si>
    <t>Starostlivosť o starých občanov - klub  dôchodcov</t>
  </si>
  <si>
    <t>11.</t>
  </si>
  <si>
    <t>13.</t>
  </si>
  <si>
    <t>10.2.0.2.</t>
  </si>
  <si>
    <t>Ďalšie sociálne služby – staroba</t>
  </si>
  <si>
    <t>14.</t>
  </si>
  <si>
    <t>Opatrovateľská služba</t>
  </si>
  <si>
    <t>Transfery jednotlivcom a neziskovým právnickým osobám</t>
  </si>
  <si>
    <t>Transfery jednotlivcovi – vianočný príspevok</t>
  </si>
  <si>
    <t>10.7.0.2</t>
  </si>
  <si>
    <t>Odmeny zamestnancom mimo pracovného pomeru</t>
  </si>
  <si>
    <t>38.</t>
  </si>
  <si>
    <t>10.4.0.3</t>
  </si>
  <si>
    <t>Ďalšie sociálne služby – rodina a deti</t>
  </si>
  <si>
    <t>Na prídavok na dieťa</t>
  </si>
  <si>
    <t>Ostatné sociálne dávky</t>
  </si>
  <si>
    <t>10.7.0.4</t>
  </si>
  <si>
    <t>Príspevky neštátnym subjektom – pomoc občanom v hmotnej j núdzi</t>
  </si>
  <si>
    <t>43.</t>
  </si>
  <si>
    <t>Pohrebné trovy – bezdomovci</t>
  </si>
  <si>
    <t>44.</t>
  </si>
  <si>
    <t>Program 10: Úsek vnútra</t>
  </si>
  <si>
    <t>Celkom program: Vnútro</t>
  </si>
  <si>
    <t>03</t>
  </si>
  <si>
    <t>Verejný poriadok a bezpečnosť</t>
  </si>
  <si>
    <t>03.1.0</t>
  </si>
  <si>
    <t>Policajné služby</t>
  </si>
  <si>
    <t>12.</t>
  </si>
  <si>
    <t>03.2.0</t>
  </si>
  <si>
    <t>Ochrana pred požiarmi</t>
  </si>
  <si>
    <t>02</t>
  </si>
  <si>
    <t>Obrana</t>
  </si>
  <si>
    <t>02.2.0</t>
  </si>
  <si>
    <t>Civilná ochrana</t>
  </si>
  <si>
    <t>08</t>
  </si>
  <si>
    <t>Rekreácia kultúra a náboženstvo</t>
  </si>
  <si>
    <t>08.3.0</t>
  </si>
  <si>
    <t>Vysielacie a vydavateľské služby</t>
  </si>
  <si>
    <t>Želiezovský spravodajca</t>
  </si>
  <si>
    <t>36.</t>
  </si>
  <si>
    <t>46.</t>
  </si>
  <si>
    <t>08.2.0.6</t>
  </si>
  <si>
    <t>50.</t>
  </si>
  <si>
    <t>52.</t>
  </si>
  <si>
    <t>54.</t>
  </si>
  <si>
    <t>55.</t>
  </si>
  <si>
    <t>56.</t>
  </si>
  <si>
    <t>58.</t>
  </si>
  <si>
    <t>01.3.3</t>
  </si>
  <si>
    <t>Iné všeobecné služby</t>
  </si>
  <si>
    <t>59.</t>
  </si>
  <si>
    <t>Matričná činnosť</t>
  </si>
  <si>
    <t>60.</t>
  </si>
  <si>
    <t>61.</t>
  </si>
  <si>
    <t>62.</t>
  </si>
  <si>
    <t>63.</t>
  </si>
  <si>
    <t xml:space="preserve">Obce </t>
  </si>
  <si>
    <t>01.6.0</t>
  </si>
  <si>
    <t>Všeobecné verejné služby inde naklasifikované</t>
  </si>
  <si>
    <t>Organizovanie volieb - Sčítanie obyvateľov</t>
  </si>
  <si>
    <t>Prevencia kriminality - kamerový systém</t>
  </si>
  <si>
    <t>Program 9: Kultúra</t>
  </si>
  <si>
    <t>Celkom program: Kultúra</t>
  </si>
  <si>
    <t>08.1.0</t>
  </si>
  <si>
    <t>08.2.0.9</t>
  </si>
  <si>
    <t>Kultúrny dom</t>
  </si>
  <si>
    <t>Kultúrny dom Želiezovce</t>
  </si>
  <si>
    <t>08.6.0.</t>
  </si>
  <si>
    <t>Program 8.Vzdelávanie</t>
  </si>
  <si>
    <t>Celkom program: Vzdelávanie</t>
  </si>
  <si>
    <t>09.1.1.1</t>
  </si>
  <si>
    <t>Predškolská výchova</t>
  </si>
  <si>
    <t>MŠ SNP 93</t>
  </si>
  <si>
    <t>MŠ SNP 9</t>
  </si>
  <si>
    <t>MŠ SNP 9 s VJM - Óvoda</t>
  </si>
  <si>
    <t>Školské stravovanie v predškolských zariadeniach</t>
  </si>
  <si>
    <t>09.5.0.1</t>
  </si>
  <si>
    <t>Zariadenia pre záujmové vzdelávanie – ZUŠ</t>
  </si>
  <si>
    <t>Dotácia na prevádzkové náklady ZUŠ</t>
  </si>
  <si>
    <t>09.5.0.2</t>
  </si>
  <si>
    <t>Centrum voľného času</t>
  </si>
  <si>
    <t>Dotácia na prevádzkové náklady CVČ</t>
  </si>
  <si>
    <t>09.8.02</t>
  </si>
  <si>
    <t>Metodické centrá</t>
  </si>
  <si>
    <t>09.1.2.1</t>
  </si>
  <si>
    <t>Základné vzdelanie</t>
  </si>
  <si>
    <t>ZŠ s bežnou starostlivosťou – Mierová 67</t>
  </si>
  <si>
    <t xml:space="preserve">ZŠ s bežnou starostlivosťou s VJM </t>
  </si>
  <si>
    <t>Školský klub detí pri ZŠ Mierová 67</t>
  </si>
  <si>
    <t>Školský klub detí pri ZŠ  s VJM</t>
  </si>
  <si>
    <t>ŠJ pri ZŠ Mierová 67</t>
  </si>
  <si>
    <t>ŠJ pri ZŠ s VJM</t>
  </si>
  <si>
    <t>Program 8: Vzdelávanie</t>
  </si>
  <si>
    <t>Realizácia stavieb a ich technického zhodnotenia</t>
  </si>
  <si>
    <t>Program 7: Organizačné veci</t>
  </si>
  <si>
    <t>Celkom program: Organizačné veci</t>
  </si>
  <si>
    <t>Mestské zastupiteľstvo</t>
  </si>
  <si>
    <t>Propagácia a marketing</t>
  </si>
  <si>
    <t>Rekreácia, kultúra a náboženstvo</t>
  </si>
  <si>
    <t>08.4.0</t>
  </si>
  <si>
    <t>Náboženské a iné spoločenské služby</t>
  </si>
  <si>
    <t>ZPOZ</t>
  </si>
  <si>
    <t>08.6.0</t>
  </si>
  <si>
    <t>Rekreácia, kultúra a náboženstvo inde neklasifikované</t>
  </si>
  <si>
    <t>Odmeny oceneným</t>
  </si>
  <si>
    <t>Ondrejský jarmok</t>
  </si>
  <si>
    <t>Program 6: Ekonomika</t>
  </si>
  <si>
    <t>Celkom program: Ekonomika</t>
  </si>
  <si>
    <t>01.7.0</t>
  </si>
  <si>
    <t>Transakcie verejného dlhu</t>
  </si>
  <si>
    <t>01.1.2</t>
  </si>
  <si>
    <t>Finančná a rozpočtová oblasť</t>
  </si>
  <si>
    <t>Vrátenie príjmov minulých rokov</t>
  </si>
  <si>
    <t>Členské príspevky</t>
  </si>
  <si>
    <t>Transfery jednotlivcom a neziskovým PO</t>
  </si>
  <si>
    <t>OZ, nadácii a neinvestičnému fondu</t>
  </si>
  <si>
    <t>Program 5: Hospodárska správa a evidencia majetku mesta</t>
  </si>
  <si>
    <t>Celkom program: Hospodárska správa majetku</t>
  </si>
  <si>
    <t>5.1</t>
  </si>
  <si>
    <t>Správa budov</t>
  </si>
  <si>
    <t>5.1.1</t>
  </si>
  <si>
    <t>5.1.17</t>
  </si>
  <si>
    <t>40 bj. - Rákócziho ul.</t>
  </si>
  <si>
    <t>06.6.0</t>
  </si>
  <si>
    <t>5.2</t>
  </si>
  <si>
    <t>Hydranty, studne, fontány</t>
  </si>
  <si>
    <t>5.2.1</t>
  </si>
  <si>
    <t>Požiarny hydrant</t>
  </si>
  <si>
    <t>5.2.2</t>
  </si>
  <si>
    <t>Studňa Veľký Dvor</t>
  </si>
  <si>
    <t>5.2.3</t>
  </si>
  <si>
    <t>Fontány</t>
  </si>
  <si>
    <t>5.3</t>
  </si>
  <si>
    <t>Ostatné zariadenia</t>
  </si>
  <si>
    <t>5.3.2</t>
  </si>
  <si>
    <t>Prenosné rozvádzače</t>
  </si>
  <si>
    <t>05.2.0</t>
  </si>
  <si>
    <t>5.3.3</t>
  </si>
  <si>
    <t>Nakladanie s odpadovými vodami</t>
  </si>
  <si>
    <t>Mestský rozhlas</t>
  </si>
  <si>
    <t>5.4</t>
  </si>
  <si>
    <t>Vozový park</t>
  </si>
  <si>
    <t>5.4.1</t>
  </si>
  <si>
    <t>Osobné automobily</t>
  </si>
  <si>
    <t>Program 4: Infraštruktúra</t>
  </si>
  <si>
    <t>Celkom program: Infraštruktúra</t>
  </si>
  <si>
    <t>04.5.1</t>
  </si>
  <si>
    <t>Cestná doprava</t>
  </si>
  <si>
    <t>06</t>
  </si>
  <si>
    <t>Bývanie a občianska vvbavenosť</t>
  </si>
  <si>
    <t>06.4.0</t>
  </si>
  <si>
    <t>Verejné osvetlenie</t>
  </si>
  <si>
    <t>Vianočné osvetlenie</t>
  </si>
  <si>
    <t>Modernizácia verejného osvetlenia</t>
  </si>
  <si>
    <t>- nákup nového osvetlenia</t>
  </si>
  <si>
    <t>Občianska vybavenosť inde neklasifikovaná</t>
  </si>
  <si>
    <t>Aktualizácia technickej mapy mesta</t>
  </si>
  <si>
    <t>06.2.0</t>
  </si>
  <si>
    <t>Rozvoj obcí</t>
  </si>
  <si>
    <t>717003</t>
  </si>
  <si>
    <t>Program 3: Výstavba a územný rozvoj</t>
  </si>
  <si>
    <t>Celkom za program: Výstavba a územný rozvoj</t>
  </si>
  <si>
    <t>04.4.3</t>
  </si>
  <si>
    <t>výstavba</t>
  </si>
  <si>
    <t>Obstarávanie územno plánovacích nástrojov</t>
  </si>
  <si>
    <t>Expertízy, posudky a geodetické práce</t>
  </si>
  <si>
    <t>- geodetické práce</t>
  </si>
  <si>
    <t>Stavebný úrad</t>
  </si>
  <si>
    <t>PROGRAM  2:  Životné prostredie a rekreácia</t>
  </si>
  <si>
    <t>Celkom za program: Životné prostredie a rekreácia</t>
  </si>
  <si>
    <t>05</t>
  </si>
  <si>
    <t>Ochrana životného prostredia</t>
  </si>
  <si>
    <t>05.1.0</t>
  </si>
  <si>
    <t>Nakladanie s odpadmi</t>
  </si>
  <si>
    <t>05.3.0.</t>
  </si>
  <si>
    <t>Riešenie kvality ovzdušia v meste</t>
  </si>
  <si>
    <t>05.4.0</t>
  </si>
  <si>
    <t>Ochrana prírody a krajiny</t>
  </si>
  <si>
    <t>05.6.0</t>
  </si>
  <si>
    <t>Ochrana životného prostredia inde neklasifikovaná</t>
  </si>
  <si>
    <t>Deň zeme</t>
  </si>
  <si>
    <t>Údržba verejnej zelene</t>
  </si>
  <si>
    <t>Výstavba</t>
  </si>
  <si>
    <t>Rekreácia, kultúra, náboženstvo</t>
  </si>
  <si>
    <t>08.1.0 Rekreačné a športové služby</t>
  </si>
  <si>
    <t xml:space="preserve">Detské ihriská </t>
  </si>
  <si>
    <t>PROGRAM  1: PODOHOSPODÁRSTVO</t>
  </si>
  <si>
    <t>Celkom za program: Pôdohospodárstvo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</si>
  <si>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</si>
  <si>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</si>
  <si>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</si>
  <si>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</si>
  <si>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</si>
  <si>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</si>
  <si>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04.2.3.</t>
  </si>
  <si>
    <t>Ekologická stabilita biodiverzity</t>
  </si>
  <si>
    <t>Kategória</t>
  </si>
  <si>
    <t>Položka</t>
  </si>
  <si>
    <t>Podpo       ložka</t>
  </si>
  <si>
    <t>Príjem</t>
  </si>
  <si>
    <t xml:space="preserve">NEDAŇOVÉ PRÍJMY KAPITÁLOVÉ </t>
  </si>
  <si>
    <t>KAPITÁLOVĚ PRÍJMY</t>
  </si>
  <si>
    <t>Príjem z predaja kapitálových aktív</t>
  </si>
  <si>
    <t>Príjem z predaja pozemkov a nehmotných aktív</t>
  </si>
  <si>
    <t>z predaja nehnuteľností</t>
  </si>
  <si>
    <t>GRANTY A TRANSFERY</t>
  </si>
  <si>
    <t>Tuzemské kapitálové granty a transfery</t>
  </si>
  <si>
    <t>Granty + kamerový  systém</t>
  </si>
  <si>
    <t>Chodník Mikula</t>
  </si>
  <si>
    <t>Podpoložka</t>
  </si>
  <si>
    <t>Plnenie k 31.12.2010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</si>
  <si>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</si>
  <si>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</si>
  <si>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</si>
  <si>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</si>
  <si>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</si>
  <si>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</si>
  <si>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</si>
  <si>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</si>
  <si>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</si>
  <si>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</si>
  <si>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</si>
  <si>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</si>
  <si>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</si>
  <si>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</si>
  <si>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</si>
  <si>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</si>
  <si>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</si>
  <si>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</si>
  <si>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</si>
  <si>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</si>
  <si>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NEDAŇOVÉ PRÍJMY</t>
  </si>
  <si>
    <t>Príjmy z podnikania a z vlastníctva majetku</t>
  </si>
  <si>
    <t>Odvod zo zisku Eurospinn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</si>
  <si>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</si>
  <si>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</si>
  <si>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</si>
  <si>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</si>
  <si>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</si>
  <si>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</si>
  <si>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</si>
  <si>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</si>
  <si>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</si>
  <si>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</si>
  <si>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</si>
  <si>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</t>
  </si>
  <si>
    <t>za opatrovateľské služby</t>
  </si>
  <si>
    <t>za stravné – cudzí stravníci ŠJ pri MŠ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</si>
  <si>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</si>
  <si>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</si>
  <si>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</si>
  <si>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účtov finančného hospodárenia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</si>
  <si>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</si>
  <si>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</si>
  <si>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</si>
  <si>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</si>
  <si>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</si>
  <si>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refundácie výdavkov na energie v prenajatých priestoroch</t>
  </si>
  <si>
    <t>náhrady z poistného plnenia</t>
  </si>
  <si>
    <t>iné</t>
  </si>
  <si>
    <t>Tuzemské bežné granty a transfery</t>
  </si>
  <si>
    <t>Granty</t>
  </si>
  <si>
    <t>Transfery v rámci verejnej správy</t>
  </si>
  <si>
    <t>voľby - Euro, prezident, kománálne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</si>
  <si>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</si>
  <si>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</si>
  <si>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</si>
  <si>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</si>
  <si>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učebné pomôcky</t>
  </si>
  <si>
    <t>zo štátneho rozpočtu – vzdelávacie poukazy</t>
  </si>
  <si>
    <t>zo štátneho rozpočtu – nenormatívne</t>
  </si>
  <si>
    <t>zo štátneho rozpočtu- rodinné prídavky</t>
  </si>
  <si>
    <t>vedenie matriky</t>
  </si>
  <si>
    <t>register obyvateľov SR</t>
  </si>
  <si>
    <t>životné prostredie</t>
  </si>
  <si>
    <t>pozemné komunikácie</t>
  </si>
  <si>
    <t>stavebný poriadok</t>
  </si>
  <si>
    <t>na základné školstvo s bežnou starostlivosťou</t>
  </si>
  <si>
    <t>z rozpočtov obcí na spracovanie miezd pre školstvo</t>
  </si>
  <si>
    <t>od RO na spracovanie miezd školstvo</t>
  </si>
  <si>
    <t>Obstarávanie projektovej dokumentácie</t>
  </si>
  <si>
    <t>Príprava rozvojových projektov</t>
  </si>
  <si>
    <t>- inžinierska činnosť</t>
  </si>
  <si>
    <t>výstavba detských ihrísk</t>
  </si>
  <si>
    <t>SNP 9 - prevádzka</t>
  </si>
  <si>
    <t>Príjmy z PCO - MsP</t>
  </si>
  <si>
    <t>Výdavky z vlastných príjmov</t>
  </si>
  <si>
    <t>41</t>
  </si>
  <si>
    <t>zo štátneho rozpočtu – účelová dotácia SZP</t>
  </si>
  <si>
    <t>Kultúrne podujatia  zo ŠR</t>
  </si>
  <si>
    <t>Vyúčtovanie za chod spoločnej úradovne</t>
  </si>
  <si>
    <t>11H</t>
  </si>
  <si>
    <t>Zdroj</t>
  </si>
  <si>
    <t>1AC1</t>
  </si>
  <si>
    <t>1AC2</t>
  </si>
  <si>
    <t>aktivačná činnosť – dotácia z ÚPSVaR ESF</t>
  </si>
  <si>
    <t>aktivačná činnosť – dotácia z ÚPSVaR ŠR</t>
  </si>
  <si>
    <t>Spolu zdroj 111</t>
  </si>
  <si>
    <t>Spolu zdroj 41</t>
  </si>
  <si>
    <t>Dotácia na byty 3x12 b.j. centrál MDVaRR SR</t>
  </si>
  <si>
    <t>Dotácia na technickú vybavenosť 3x12 b.j. centrál - MDVaRR</t>
  </si>
  <si>
    <t>Dar od INNOVIE - 3x12 b.j. centrál</t>
  </si>
  <si>
    <t>Úver zo ŠFRB na byty 3x12 b.j. centrál</t>
  </si>
  <si>
    <t>Súčet</t>
  </si>
  <si>
    <t>46</t>
  </si>
  <si>
    <t>1AJ1</t>
  </si>
  <si>
    <t>Sponzorské</t>
  </si>
  <si>
    <t>Chránená dielňa</t>
  </si>
  <si>
    <t>zo štátneho rozpočtu - verbovačka</t>
  </si>
  <si>
    <t xml:space="preserve">Príjem z predaja kapitálových aktív </t>
  </si>
  <si>
    <t>Mestský ples</t>
  </si>
  <si>
    <t>Bezpečnostný projekt</t>
  </si>
  <si>
    <t>Regionálne cetrum na zhodnotenie BRO</t>
  </si>
  <si>
    <t>Prieskumy a rozbory</t>
  </si>
  <si>
    <t>Starostlivosť o starých občanov</t>
  </si>
  <si>
    <t>Krátkodobá pôžička</t>
  </si>
  <si>
    <t>Vratka krátkodobej pôžičky</t>
  </si>
  <si>
    <t>Mestská knižnica a múzeum</t>
  </si>
  <si>
    <t>43</t>
  </si>
  <si>
    <t>Vzdelávacie poukazy</t>
  </si>
  <si>
    <t>Správa bytov</t>
  </si>
  <si>
    <t>3x 12 b. j. Centrál</t>
  </si>
  <si>
    <t>Mzdy</t>
  </si>
  <si>
    <t>0111</t>
  </si>
  <si>
    <t>Verejná zeleň</t>
  </si>
  <si>
    <t>Výmena výsadby CMZ</t>
  </si>
  <si>
    <t>Výdavky súvisiace  s prípravou   projektova monitorovaním  proejktov</t>
  </si>
  <si>
    <t>Správa budov a  majetku mesta</t>
  </si>
  <si>
    <t>Nákup mikrobusu - akontácia</t>
  </si>
  <si>
    <t>Nákup nových prenosných rozvádzačov</t>
  </si>
  <si>
    <t>Schubert fest</t>
  </si>
  <si>
    <t>Terénna sociálna práca</t>
  </si>
  <si>
    <t>Návrh rozpočtu na rok 2019</t>
  </si>
  <si>
    <t>Sanácia čiernych skládok</t>
  </si>
  <si>
    <t>Náhrada za vecné bremeno</t>
  </si>
  <si>
    <t>Splátky reštrukturalizovaného  230516</t>
  </si>
  <si>
    <t>Zabezpečovací systém MŠ SNP 9</t>
  </si>
  <si>
    <t>Základné školstvo</t>
  </si>
  <si>
    <t>5.3.4</t>
  </si>
  <si>
    <t>Mestský rozhlas - centrálny pult</t>
  </si>
  <si>
    <t>Mestský rozhlas - rekoštrukcia</t>
  </si>
  <si>
    <t>Ihriská a cyklotrasy</t>
  </si>
  <si>
    <t>Cyklotrasy</t>
  </si>
  <si>
    <t>Podpora softvéru a výpočtová technika</t>
  </si>
  <si>
    <t>Členské príspevky,združenia a stavovské organizácie</t>
  </si>
  <si>
    <t>Grant na rekonštrukciu  MR - Svodov</t>
  </si>
  <si>
    <t xml:space="preserve"> z predaja pozemkov- (súhrnne)</t>
  </si>
  <si>
    <t>Školy a školské zariadenia</t>
  </si>
  <si>
    <t>Školské stravovanie</t>
  </si>
  <si>
    <t>register adries</t>
  </si>
  <si>
    <t>51.Celoštátny ľudovoumelecký festival</t>
  </si>
  <si>
    <t>Grant pre knižnicu na nákup kníh</t>
  </si>
  <si>
    <t>Grant pre knižnicu na revitalizáciu knižnice</t>
  </si>
  <si>
    <t>Zber a vývoz TKO</t>
  </si>
  <si>
    <t>Rozšírenie separovaného zberu - projekt</t>
  </si>
  <si>
    <t>Správa cintorínov</t>
  </si>
  <si>
    <t xml:space="preserve">Rekonštrukcia chladiaceho zariadenia </t>
  </si>
  <si>
    <t xml:space="preserve">Modernizácia VO </t>
  </si>
  <si>
    <t xml:space="preserve">Budovanie stojísk kontajnerov </t>
  </si>
  <si>
    <t>Výkon funkcie viceprimátora</t>
  </si>
  <si>
    <t>Celoštátny ľudovo-umelecký festiva v Želiezovciach</t>
  </si>
  <si>
    <t>630</t>
  </si>
  <si>
    <t>Tovary a služby</t>
  </si>
  <si>
    <t>Bežné transfery</t>
  </si>
  <si>
    <t>Bežné transfery - dotácie</t>
  </si>
  <si>
    <t>131G</t>
  </si>
  <si>
    <t>Voľnočasové aktivity - šport</t>
  </si>
  <si>
    <t>Centrum voľnočasových činností + telocvičňa T18</t>
  </si>
  <si>
    <t>Rekonštrukcia soc. zariadení štadióna RF</t>
  </si>
  <si>
    <t>Prevody -zábezpeka</t>
  </si>
  <si>
    <t>Prijaté zábezpeky</t>
  </si>
  <si>
    <t>Vrátenie zábezpeky</t>
  </si>
  <si>
    <t>Splátky istín dlhodobých investičných úverov30189, č.230389)</t>
  </si>
  <si>
    <t>10.7.0</t>
  </si>
  <si>
    <t>Voľby</t>
  </si>
  <si>
    <t>Zapojenie fondu opráv</t>
  </si>
  <si>
    <t>Projekt telocvičňa</t>
  </si>
  <si>
    <t>Projekt rozšírenie sep. zberu - nákup</t>
  </si>
  <si>
    <t>Projekt rozšírenie sep. zberu - spoluúčasť</t>
  </si>
  <si>
    <t>717</t>
  </si>
  <si>
    <t>718</t>
  </si>
  <si>
    <t>713</t>
  </si>
  <si>
    <t>711</t>
  </si>
  <si>
    <t>Splácanie úrokov  z úverov</t>
  </si>
  <si>
    <t>Transfery</t>
  </si>
  <si>
    <t>Potraviny</t>
  </si>
  <si>
    <t xml:space="preserve">Mzdy </t>
  </si>
  <si>
    <t>Údržba ciest</t>
  </si>
  <si>
    <t>714</t>
  </si>
  <si>
    <t>Nákup strojov</t>
  </si>
  <si>
    <t>Nákup strojov a zariadení</t>
  </si>
  <si>
    <t>Rekonštrukcie a modernizácie</t>
  </si>
  <si>
    <t>PD cesta a parkoviská</t>
  </si>
  <si>
    <t>PD cyklotrasy Svodov</t>
  </si>
  <si>
    <t>PD kúpalisko</t>
  </si>
  <si>
    <t>Geodetické práce</t>
  </si>
  <si>
    <t>Inžinierska činnosť</t>
  </si>
  <si>
    <t>Rekonštrukcia pam. Izby Fr. Schuberta</t>
  </si>
  <si>
    <t>Zníženie energ. Náročnosti DOS</t>
  </si>
  <si>
    <t>Výstavba autobusových zastávok</t>
  </si>
  <si>
    <t>Rekonštrukcia námestia Sv. Jakuba</t>
  </si>
  <si>
    <t>Budovanie infraštruktúry ul. Poštová</t>
  </si>
  <si>
    <t>Riešenie energetickej náročnosti budovy MsÚ</t>
  </si>
  <si>
    <t>Rekonštrukcia mestského rozhlasu</t>
  </si>
  <si>
    <t>Akontácia nákup vozidla - mikrobus</t>
  </si>
  <si>
    <t>Rekonštrukcia strechy ZŠ VJM</t>
  </si>
  <si>
    <t>Akcia</t>
  </si>
  <si>
    <t>Suma celkom</t>
  </si>
  <si>
    <t>Program</t>
  </si>
  <si>
    <t>kód zdroja</t>
  </si>
  <si>
    <t>Spolu za program 1</t>
  </si>
  <si>
    <t>Spolu za program 2</t>
  </si>
  <si>
    <t>Spolu za program 3</t>
  </si>
  <si>
    <t>Spolu za program 4</t>
  </si>
  <si>
    <t>Spolu za program 5</t>
  </si>
  <si>
    <t>Infraštruktúra</t>
  </si>
  <si>
    <t>Hospodárstvo</t>
  </si>
  <si>
    <t>Spolu za program 8</t>
  </si>
  <si>
    <t>Kapitálové výdavky na rok 2018</t>
  </si>
  <si>
    <t>Rezervný fond</t>
  </si>
  <si>
    <t>Z predaja majetku</t>
  </si>
  <si>
    <t>Prebytok bežného rozpočtu</t>
  </si>
  <si>
    <t>Štátny rozpočet</t>
  </si>
  <si>
    <t>1 pôdohospodárstvo</t>
  </si>
  <si>
    <t>Spolu</t>
  </si>
  <si>
    <t>Technické zhodnotenie</t>
  </si>
  <si>
    <t>Projektové dokumentácie</t>
  </si>
  <si>
    <t>Výstavba a tech. hodnotenie</t>
  </si>
  <si>
    <t>Modernizácia</t>
  </si>
  <si>
    <t>Technické zhodnotenie - byty ŠFRB</t>
  </si>
  <si>
    <t>Technické zhodnotenie - dotácia  MDSR</t>
  </si>
  <si>
    <t>Poplatky ŠKD ZŠ Mierová</t>
  </si>
  <si>
    <t>Ostatné príjmy ZŠ Mierová</t>
  </si>
  <si>
    <t>Poplatky ŠKD ZŠ VJM Komenského 1</t>
  </si>
  <si>
    <t>Ostatné príjmy ZŠ VJM Komenského 1</t>
  </si>
  <si>
    <t>Príjmy ŠJ ZŠ VJM Komenského 1</t>
  </si>
  <si>
    <t>Príjmy ŠJ ZŠ Mierová</t>
  </si>
  <si>
    <t>Prijmy ZUŠ - školné</t>
  </si>
  <si>
    <t>Príjmy ZUŠ - ostatné</t>
  </si>
  <si>
    <t>Nákup pozemkov</t>
  </si>
  <si>
    <t>Rekonštrukcia štadióna</t>
  </si>
  <si>
    <t>Odvod za stratu funkcií lesa</t>
  </si>
  <si>
    <t>Rozšírenie VO</t>
  </si>
  <si>
    <t>Návrh kapitálovéhorozpočtu 2019</t>
  </si>
  <si>
    <t>Nerozpočtované príjmy</t>
  </si>
  <si>
    <t>72f</t>
  </si>
  <si>
    <t>Skladník CO</t>
  </si>
  <si>
    <t>3AB1</t>
  </si>
  <si>
    <t>Rozšírenie separovného zberu - nádoby na BRKO</t>
  </si>
  <si>
    <t>3AB2</t>
  </si>
  <si>
    <t>1AA1</t>
  </si>
  <si>
    <t>1AA2</t>
  </si>
  <si>
    <t>Bankové poplatky+audit</t>
  </si>
  <si>
    <t>zo štátneho rozpočtu - asystent učiteľa</t>
  </si>
  <si>
    <t>zo štátneho rozpočtu - predškolský vek</t>
  </si>
  <si>
    <t>Grant na závlahový systém štadión</t>
  </si>
  <si>
    <t>Dar KLM na výstavbu ihriska</t>
  </si>
  <si>
    <t>Grant  - rozšírenie separovaného zberu</t>
  </si>
  <si>
    <t>Grant - na rozšírenie separovaného zberu</t>
  </si>
  <si>
    <t>Projekt dobudovanie učební ZŠ Mierová</t>
  </si>
  <si>
    <t>Projekt dobudovanie učební ZŠ VJM</t>
  </si>
  <si>
    <t>Projekt dobudovanie učební ZŠVJM</t>
  </si>
  <si>
    <t>Zníženie energetickej náročnosti budovy MsÚ</t>
  </si>
  <si>
    <t>13T1</t>
  </si>
  <si>
    <t>13T2</t>
  </si>
  <si>
    <t>1AB1</t>
  </si>
  <si>
    <t>1AB2</t>
  </si>
  <si>
    <t>Nákup objektu bitúnku</t>
  </si>
  <si>
    <t>Projekt</t>
  </si>
  <si>
    <t>Významné kultúrne podujatia</t>
  </si>
  <si>
    <t>637026</t>
  </si>
  <si>
    <t>Asystent učiteľa - projekt</t>
  </si>
  <si>
    <t>Závlahový systém štadión</t>
  </si>
  <si>
    <t>Osobný automobil - akontácia</t>
  </si>
  <si>
    <t>Štadión</t>
  </si>
  <si>
    <t>Útvar primátora</t>
  </si>
  <si>
    <t>Projekt zelená infraštruktúra</t>
  </si>
  <si>
    <t>Nákup malého úžitkového vozidla</t>
  </si>
  <si>
    <t>Nákup vysokozdvižnej plošiny</t>
  </si>
  <si>
    <t>Rekonštrukcia oplotenia pri dome smútku</t>
  </si>
  <si>
    <t>Nákup veľkoobjemového kontajnera</t>
  </si>
  <si>
    <t>Nákup sypača UNIMOG</t>
  </si>
  <si>
    <t>Prístavba k MŠ Mikula</t>
  </si>
  <si>
    <t>PD kultúry dom</t>
  </si>
  <si>
    <t>Nákup techniky na asfaltovanie</t>
  </si>
  <si>
    <t>Obstaranie techniky na asfaltovanie</t>
  </si>
  <si>
    <t>Budovanie stojísk kontajnerov</t>
  </si>
  <si>
    <t>Prístavba MŠ Mikula</t>
  </si>
  <si>
    <t>Učebne - projekt</t>
  </si>
  <si>
    <t>Projekt cyklotrasa</t>
  </si>
  <si>
    <t>Prístavba MŚ Mikula</t>
  </si>
  <si>
    <t>Akontácia nákup vozidla - osobný automobil</t>
  </si>
  <si>
    <t>Základné školy a školské zariadenia s právnou subjektivitou</t>
  </si>
  <si>
    <t>Rekonštrukcia oplotenia cintorína</t>
  </si>
  <si>
    <t>6</t>
  </si>
  <si>
    <t>Zapojenie prostriedkov zpredchádzajúceho roku</t>
  </si>
  <si>
    <t>Dobudovanie kúpaliska</t>
  </si>
  <si>
    <t>Životné prostredie      2</t>
  </si>
  <si>
    <t>0860</t>
  </si>
  <si>
    <t xml:space="preserve"> </t>
  </si>
  <si>
    <t>Športuje celé mesto - Pohár Primátora mesta</t>
  </si>
  <si>
    <t>Materiálové výdavky</t>
  </si>
  <si>
    <t>Rozpočet celkom</t>
  </si>
  <si>
    <t>Výkon funkcie hlavného kontrolóra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</si>
</sst>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  <numFmt numFmtId="181" formatCode="#,##0.0"/>
    <numFmt numFmtId="182" formatCode="0.00\ ;\-0.00\ "/>
    <numFmt numFmtId="183" formatCode="0.0"/>
    <numFmt numFmtId="184" formatCode="#,###.00"/>
    <numFmt numFmtId="185" formatCode="#,##0.000"/>
  </numFmts>
  <fonts count="98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b/>
      <i/>
      <sz val="12"/>
      <name val="Cambria"/>
      <family val="1"/>
    </font>
    <font>
      <sz val="12"/>
      <name val="Arial CE"/>
      <family val="2"/>
    </font>
    <font>
      <b/>
      <i/>
      <sz val="12"/>
      <name val="Arial CE"/>
      <family val="2"/>
    </font>
    <font>
      <sz val="8"/>
      <name val="Cambria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8"/>
      <color indexed="12"/>
      <name val="Cambria"/>
      <family val="1"/>
    </font>
    <font>
      <b/>
      <sz val="16"/>
      <color indexed="12"/>
      <name val="Cambria"/>
      <family val="1"/>
    </font>
    <font>
      <sz val="10"/>
      <color indexed="8"/>
      <name val="Cambria"/>
      <family val="1"/>
    </font>
    <font>
      <sz val="11"/>
      <color indexed="60"/>
      <name val="Calibri"/>
      <family val="2"/>
    </font>
    <font>
      <sz val="9"/>
      <name val="Cambria"/>
      <family val="1"/>
    </font>
    <font>
      <b/>
      <sz val="10"/>
      <name val="Arial"/>
      <family val="2"/>
    </font>
    <font>
      <b/>
      <sz val="16"/>
      <name val="Cambria"/>
      <family val="1"/>
    </font>
    <font>
      <b/>
      <sz val="7"/>
      <name val="Cambria"/>
      <family val="1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7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.4"/>
      <color indexed="12"/>
      <name val="Arial"/>
      <family val="2"/>
    </font>
    <font>
      <u val="single"/>
      <sz val="12.4"/>
      <color indexed="20"/>
      <name val="Arial"/>
      <family val="2"/>
    </font>
    <font>
      <sz val="10"/>
      <color indexed="8"/>
      <name val="Arial"/>
      <family val="2"/>
    </font>
    <font>
      <b/>
      <sz val="16"/>
      <color indexed="8"/>
      <name val="Cambria"/>
      <family val="1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4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4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  <font>
      <b/>
      <sz val="16"/>
      <color theme="1"/>
      <name val="Cambria"/>
      <family val="1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  <font>
      <sz val="14"/>
      <color rgb="FFFF0000"/>
      <name val="Arial"/>
      <family val="2"/>
    </font>
    <font>
      <b/>
      <sz val="10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Arial CE"/>
      <family val="2"/>
    </font>
    <font>
      <b/>
      <sz val="9"/>
      <color theme="1"/>
      <name val="Cambria"/>
      <family val="1"/>
    </font>
    <font>
      <b/>
      <sz val="10"/>
      <color theme="1"/>
      <name val="Arial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hair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33" fillId="3" borderId="0" applyNumberFormat="0" applyBorder="0" applyAlignment="0" applyProtection="0"/>
    <xf numFmtId="0" fontId="65" fillId="4" borderId="0" applyNumberFormat="0" applyBorder="0" applyAlignment="0" applyProtection="0"/>
    <xf numFmtId="0" fontId="33" fillId="5" borderId="0" applyNumberFormat="0" applyBorder="0" applyAlignment="0" applyProtection="0"/>
    <xf numFmtId="0" fontId="65" fillId="6" borderId="0" applyNumberFormat="0" applyBorder="0" applyAlignment="0" applyProtection="0"/>
    <xf numFmtId="0" fontId="33" fillId="7" borderId="0" applyNumberFormat="0" applyBorder="0" applyAlignment="0" applyProtection="0"/>
    <xf numFmtId="0" fontId="65" fillId="8" borderId="0" applyNumberFormat="0" applyBorder="0" applyAlignment="0" applyProtection="0"/>
    <xf numFmtId="0" fontId="33" fillId="3" borderId="0" applyNumberFormat="0" applyBorder="0" applyAlignment="0" applyProtection="0"/>
    <xf numFmtId="0" fontId="65" fillId="9" borderId="0" applyNumberFormat="0" applyBorder="0" applyAlignment="0" applyProtection="0"/>
    <xf numFmtId="0" fontId="33" fillId="10" borderId="0" applyNumberFormat="0" applyBorder="0" applyAlignment="0" applyProtection="0"/>
    <xf numFmtId="0" fontId="65" fillId="11" borderId="0" applyNumberFormat="0" applyBorder="0" applyAlignment="0" applyProtection="0"/>
    <xf numFmtId="0" fontId="33" fillId="5" borderId="0" applyNumberFormat="0" applyBorder="0" applyAlignment="0" applyProtection="0"/>
    <xf numFmtId="0" fontId="65" fillId="12" borderId="0" applyNumberFormat="0" applyBorder="0" applyAlignment="0" applyProtection="0"/>
    <xf numFmtId="0" fontId="33" fillId="13" borderId="0" applyNumberFormat="0" applyBorder="0" applyAlignment="0" applyProtection="0"/>
    <xf numFmtId="0" fontId="65" fillId="14" borderId="0" applyNumberFormat="0" applyBorder="0" applyAlignment="0" applyProtection="0"/>
    <xf numFmtId="0" fontId="33" fillId="15" borderId="0" applyNumberFormat="0" applyBorder="0" applyAlignment="0" applyProtection="0"/>
    <xf numFmtId="0" fontId="65" fillId="16" borderId="0" applyNumberFormat="0" applyBorder="0" applyAlignment="0" applyProtection="0"/>
    <xf numFmtId="0" fontId="33" fillId="17" borderId="0" applyNumberFormat="0" applyBorder="0" applyAlignment="0" applyProtection="0"/>
    <xf numFmtId="0" fontId="65" fillId="18" borderId="0" applyNumberFormat="0" applyBorder="0" applyAlignment="0" applyProtection="0"/>
    <xf numFmtId="0" fontId="33" fillId="3" borderId="0" applyNumberFormat="0" applyBorder="0" applyAlignment="0" applyProtection="0"/>
    <xf numFmtId="0" fontId="65" fillId="19" borderId="0" applyNumberFormat="0" applyBorder="0" applyAlignment="0" applyProtection="0"/>
    <xf numFmtId="0" fontId="33" fillId="13" borderId="0" applyNumberFormat="0" applyBorder="0" applyAlignment="0" applyProtection="0"/>
    <xf numFmtId="0" fontId="65" fillId="20" borderId="0" applyNumberFormat="0" applyBorder="0" applyAlignment="0" applyProtection="0"/>
    <xf numFmtId="0" fontId="33" fillId="5" borderId="0" applyNumberFormat="0" applyBorder="0" applyAlignment="0" applyProtection="0"/>
    <xf numFmtId="0" fontId="66" fillId="21" borderId="0" applyNumberFormat="0" applyBorder="0" applyAlignment="0" applyProtection="0"/>
    <xf numFmtId="0" fontId="34" fillId="22" borderId="0" applyNumberFormat="0" applyBorder="0" applyAlignment="0" applyProtection="0"/>
    <xf numFmtId="0" fontId="66" fillId="23" borderId="0" applyNumberFormat="0" applyBorder="0" applyAlignment="0" applyProtection="0"/>
    <xf numFmtId="0" fontId="34" fillId="15" borderId="0" applyNumberFormat="0" applyBorder="0" applyAlignment="0" applyProtection="0"/>
    <xf numFmtId="0" fontId="66" fillId="24" borderId="0" applyNumberFormat="0" applyBorder="0" applyAlignment="0" applyProtection="0"/>
    <xf numFmtId="0" fontId="34" fillId="17" borderId="0" applyNumberFormat="0" applyBorder="0" applyAlignment="0" applyProtection="0"/>
    <xf numFmtId="0" fontId="66" fillId="25" borderId="0" applyNumberFormat="0" applyBorder="0" applyAlignment="0" applyProtection="0"/>
    <xf numFmtId="0" fontId="34" fillId="26" borderId="0" applyNumberFormat="0" applyBorder="0" applyAlignment="0" applyProtection="0"/>
    <xf numFmtId="0" fontId="66" fillId="27" borderId="0" applyNumberFormat="0" applyBorder="0" applyAlignment="0" applyProtection="0"/>
    <xf numFmtId="0" fontId="34" fillId="22" borderId="0" applyNumberFormat="0" applyBorder="0" applyAlignment="0" applyProtection="0"/>
    <xf numFmtId="0" fontId="66" fillId="28" borderId="0" applyNumberFormat="0" applyBorder="0" applyAlignment="0" applyProtection="0"/>
    <xf numFmtId="0" fontId="34" fillId="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7" fillId="29" borderId="0" applyNumberFormat="0" applyBorder="0" applyAlignment="0" applyProtection="0"/>
    <xf numFmtId="0" fontId="35" fillId="30" borderId="0" applyNumberFormat="0" applyBorder="0" applyAlignment="0" applyProtection="0"/>
    <xf numFmtId="0" fontId="21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2" borderId="1" applyNumberFormat="0" applyAlignment="0" applyProtection="0"/>
    <xf numFmtId="0" fontId="36" fillId="33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0" fillId="0" borderId="3" applyNumberFormat="0" applyFill="0" applyAlignment="0" applyProtection="0"/>
    <xf numFmtId="0" fontId="37" fillId="0" borderId="4" applyNumberFormat="0" applyFill="0" applyAlignment="0" applyProtection="0"/>
    <xf numFmtId="0" fontId="71" fillId="0" borderId="5" applyNumberFormat="0" applyFill="0" applyAlignment="0" applyProtection="0"/>
    <xf numFmtId="0" fontId="38" fillId="0" borderId="4" applyNumberFormat="0" applyFill="0" applyAlignment="0" applyProtection="0"/>
    <xf numFmtId="0" fontId="72" fillId="0" borderId="6" applyNumberFormat="0" applyFill="0" applyAlignment="0" applyProtection="0"/>
    <xf numFmtId="0" fontId="39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0" fillId="7" borderId="9" applyNumberFormat="0" applyAlignment="0" applyProtection="0"/>
    <xf numFmtId="0" fontId="75" fillId="0" borderId="10" applyNumberFormat="0" applyFill="0" applyAlignment="0" applyProtection="0"/>
    <xf numFmtId="0" fontId="40" fillId="0" borderId="11" applyNumberFormat="0" applyFill="0" applyAlignment="0" applyProtection="0"/>
    <xf numFmtId="0" fontId="76" fillId="0" borderId="12" applyNumberFormat="0" applyFill="0" applyAlignment="0" applyProtection="0"/>
    <xf numFmtId="0" fontId="41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9" fillId="36" borderId="14" applyNumberFormat="0" applyAlignment="0" applyProtection="0"/>
    <xf numFmtId="0" fontId="44" fillId="5" borderId="9" applyNumberFormat="0" applyAlignment="0" applyProtection="0"/>
    <xf numFmtId="0" fontId="80" fillId="37" borderId="14" applyNumberFormat="0" applyAlignment="0" applyProtection="0"/>
    <xf numFmtId="0" fontId="45" fillId="3" borderId="9" applyNumberFormat="0" applyAlignment="0" applyProtection="0"/>
    <xf numFmtId="0" fontId="81" fillId="37" borderId="15" applyNumberFormat="0" applyAlignment="0" applyProtection="0"/>
    <xf numFmtId="0" fontId="46" fillId="3" borderId="16" applyNumberFormat="0" applyAlignment="0" applyProtection="0"/>
    <xf numFmtId="0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48" fillId="39" borderId="0" applyNumberFormat="0" applyBorder="0" applyAlignment="0" applyProtection="0"/>
    <xf numFmtId="0" fontId="66" fillId="40" borderId="0" applyNumberFormat="0" applyBorder="0" applyAlignment="0" applyProtection="0"/>
    <xf numFmtId="0" fontId="34" fillId="22" borderId="0" applyNumberFormat="0" applyBorder="0" applyAlignment="0" applyProtection="0"/>
    <xf numFmtId="0" fontId="66" fillId="41" borderId="0" applyNumberFormat="0" applyBorder="0" applyAlignment="0" applyProtection="0"/>
    <xf numFmtId="0" fontId="34" fillId="42" borderId="0" applyNumberFormat="0" applyBorder="0" applyAlignment="0" applyProtection="0"/>
    <xf numFmtId="0" fontId="66" fillId="43" borderId="0" applyNumberFormat="0" applyBorder="0" applyAlignment="0" applyProtection="0"/>
    <xf numFmtId="0" fontId="34" fillId="17" borderId="0" applyNumberFormat="0" applyBorder="0" applyAlignment="0" applyProtection="0"/>
    <xf numFmtId="0" fontId="66" fillId="44" borderId="0" applyNumberFormat="0" applyBorder="0" applyAlignment="0" applyProtection="0"/>
    <xf numFmtId="0" fontId="34" fillId="26" borderId="0" applyNumberFormat="0" applyBorder="0" applyAlignment="0" applyProtection="0"/>
    <xf numFmtId="0" fontId="66" fillId="45" borderId="0" applyNumberFormat="0" applyBorder="0" applyAlignment="0" applyProtection="0"/>
    <xf numFmtId="0" fontId="34" fillId="22" borderId="0" applyNumberFormat="0" applyBorder="0" applyAlignment="0" applyProtection="0"/>
    <xf numFmtId="0" fontId="66" fillId="46" borderId="0" applyNumberFormat="0" applyBorder="0" applyAlignment="0" applyProtection="0"/>
    <xf numFmtId="0" fontId="34" fillId="47" borderId="0" applyNumberFormat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5" fillId="13" borderId="17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left"/>
    </xf>
    <xf numFmtId="0" fontId="5" fillId="48" borderId="19" xfId="0" applyFont="1" applyFill="1" applyBorder="1" applyAlignment="1">
      <alignment horizontal="center"/>
    </xf>
    <xf numFmtId="0" fontId="6" fillId="48" borderId="2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5" fillId="13" borderId="19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49" fontId="6" fillId="48" borderId="19" xfId="0" applyNumberFormat="1" applyFont="1" applyFill="1" applyBorder="1" applyAlignment="1">
      <alignment horizontal="center"/>
    </xf>
    <xf numFmtId="0" fontId="6" fillId="48" borderId="20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9" fontId="6" fillId="39" borderId="23" xfId="0" applyNumberFormat="1" applyFont="1" applyFill="1" applyBorder="1" applyAlignment="1">
      <alignment horizontal="center"/>
    </xf>
    <xf numFmtId="0" fontId="5" fillId="39" borderId="24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48" borderId="25" xfId="0" applyFont="1" applyFill="1" applyBorder="1" applyAlignment="1">
      <alignment/>
    </xf>
    <xf numFmtId="0" fontId="6" fillId="0" borderId="20" xfId="0" applyFont="1" applyBorder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6" fillId="31" borderId="26" xfId="0" applyNumberFormat="1" applyFont="1" applyFill="1" applyBorder="1" applyAlignment="1">
      <alignment/>
    </xf>
    <xf numFmtId="49" fontId="6" fillId="31" borderId="20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9" fontId="6" fillId="0" borderId="26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26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left"/>
    </xf>
    <xf numFmtId="0" fontId="6" fillId="0" borderId="26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49" fontId="0" fillId="0" borderId="0" xfId="0" applyNumberFormat="1" applyAlignment="1">
      <alignment/>
    </xf>
    <xf numFmtId="49" fontId="5" fillId="49" borderId="22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 wrapText="1"/>
    </xf>
    <xf numFmtId="1" fontId="6" fillId="3" borderId="28" xfId="0" applyNumberFormat="1" applyFont="1" applyFill="1" applyBorder="1" applyAlignment="1">
      <alignment horizontal="center"/>
    </xf>
    <xf numFmtId="49" fontId="5" fillId="49" borderId="29" xfId="0" applyNumberFormat="1" applyFont="1" applyFill="1" applyBorder="1" applyAlignment="1">
      <alignment/>
    </xf>
    <xf numFmtId="1" fontId="6" fillId="3" borderId="0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" fontId="6" fillId="3" borderId="3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49" fontId="5" fillId="49" borderId="17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50" borderId="31" xfId="0" applyFont="1" applyFill="1" applyBorder="1" applyAlignment="1">
      <alignment/>
    </xf>
    <xf numFmtId="0" fontId="6" fillId="5" borderId="28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6" fillId="48" borderId="28" xfId="0" applyFont="1" applyFill="1" applyBorder="1" applyAlignment="1">
      <alignment/>
    </xf>
    <xf numFmtId="0" fontId="6" fillId="48" borderId="32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3" fontId="5" fillId="7" borderId="3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1" fontId="5" fillId="50" borderId="3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6" fillId="5" borderId="28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81" fontId="6" fillId="48" borderId="28" xfId="0" applyNumberFormat="1" applyFont="1" applyFill="1" applyBorder="1" applyAlignment="1">
      <alignment/>
    </xf>
    <xf numFmtId="181" fontId="6" fillId="0" borderId="28" xfId="0" applyNumberFormat="1" applyFont="1" applyBorder="1" applyAlignment="1">
      <alignment/>
    </xf>
    <xf numFmtId="0" fontId="28" fillId="0" borderId="28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2" xfId="0" applyFont="1" applyBorder="1" applyAlignment="1">
      <alignment/>
    </xf>
    <xf numFmtId="0" fontId="6" fillId="50" borderId="28" xfId="0" applyFont="1" applyFill="1" applyBorder="1" applyAlignment="1">
      <alignment/>
    </xf>
    <xf numFmtId="181" fontId="5" fillId="50" borderId="28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81" fontId="6" fillId="17" borderId="28" xfId="0" applyNumberFormat="1" applyFont="1" applyFill="1" applyBorder="1" applyAlignment="1">
      <alignment/>
    </xf>
    <xf numFmtId="0" fontId="29" fillId="0" borderId="0" xfId="0" applyFont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5" fillId="50" borderId="26" xfId="0" applyNumberFormat="1" applyFont="1" applyFill="1" applyBorder="1" applyAlignment="1">
      <alignment/>
    </xf>
    <xf numFmtId="4" fontId="6" fillId="5" borderId="26" xfId="0" applyNumberFormat="1" applyFont="1" applyFill="1" applyBorder="1" applyAlignment="1">
      <alignment/>
    </xf>
    <xf numFmtId="4" fontId="6" fillId="48" borderId="20" xfId="0" applyNumberFormat="1" applyFont="1" applyFill="1" applyBorder="1" applyAlignment="1">
      <alignment/>
    </xf>
    <xf numFmtId="49" fontId="6" fillId="0" borderId="36" xfId="0" applyNumberFormat="1" applyFont="1" applyBorder="1" applyAlignment="1">
      <alignment/>
    </xf>
    <xf numFmtId="1" fontId="6" fillId="3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49" fontId="6" fillId="19" borderId="20" xfId="0" applyNumberFormat="1" applyFont="1" applyFill="1" applyBorder="1" applyAlignment="1">
      <alignment/>
    </xf>
    <xf numFmtId="49" fontId="6" fillId="19" borderId="19" xfId="0" applyNumberFormat="1" applyFont="1" applyFill="1" applyBorder="1" applyAlignment="1">
      <alignment/>
    </xf>
    <xf numFmtId="49" fontId="6" fillId="19" borderId="26" xfId="0" applyNumberFormat="1" applyFont="1" applyFill="1" applyBorder="1" applyAlignment="1">
      <alignment/>
    </xf>
    <xf numFmtId="0" fontId="6" fillId="19" borderId="26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6" fillId="0" borderId="19" xfId="0" applyNumberFormat="1" applyFont="1" applyBorder="1" applyAlignment="1">
      <alignment/>
    </xf>
    <xf numFmtId="0" fontId="5" fillId="0" borderId="34" xfId="0" applyFont="1" applyFill="1" applyBorder="1" applyAlignment="1">
      <alignment horizontal="center"/>
    </xf>
    <xf numFmtId="49" fontId="6" fillId="13" borderId="37" xfId="0" applyNumberFormat="1" applyFont="1" applyFill="1" applyBorder="1" applyAlignment="1">
      <alignment horizontal="center"/>
    </xf>
    <xf numFmtId="0" fontId="6" fillId="48" borderId="38" xfId="0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0" fontId="6" fillId="13" borderId="39" xfId="0" applyFont="1" applyFill="1" applyBorder="1" applyAlignment="1">
      <alignment/>
    </xf>
    <xf numFmtId="0" fontId="6" fillId="0" borderId="36" xfId="0" applyFont="1" applyBorder="1" applyAlignment="1">
      <alignment/>
    </xf>
    <xf numFmtId="185" fontId="84" fillId="0" borderId="0" xfId="0" applyNumberFormat="1" applyFont="1" applyAlignment="1">
      <alignment/>
    </xf>
    <xf numFmtId="185" fontId="85" fillId="0" borderId="0" xfId="0" applyNumberFormat="1" applyFont="1" applyAlignment="1">
      <alignment/>
    </xf>
    <xf numFmtId="0" fontId="85" fillId="0" borderId="0" xfId="0" applyFont="1" applyAlignment="1">
      <alignment/>
    </xf>
    <xf numFmtId="4" fontId="84" fillId="0" borderId="36" xfId="0" applyNumberFormat="1" applyFont="1" applyBorder="1" applyAlignment="1">
      <alignment/>
    </xf>
    <xf numFmtId="181" fontId="84" fillId="0" borderId="0" xfId="0" applyNumberFormat="1" applyFont="1" applyAlignment="1">
      <alignment/>
    </xf>
    <xf numFmtId="49" fontId="86" fillId="0" borderId="0" xfId="0" applyNumberFormat="1" applyFont="1" applyBorder="1" applyAlignment="1">
      <alignment/>
    </xf>
    <xf numFmtId="181" fontId="85" fillId="0" borderId="0" xfId="0" applyNumberFormat="1" applyFont="1" applyAlignment="1">
      <alignment/>
    </xf>
    <xf numFmtId="49" fontId="6" fillId="0" borderId="36" xfId="0" applyNumberFormat="1" applyFont="1" applyFill="1" applyBorder="1" applyAlignment="1">
      <alignment/>
    </xf>
    <xf numFmtId="49" fontId="5" fillId="51" borderId="4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41" xfId="0" applyNumberFormat="1" applyFont="1" applyFill="1" applyBorder="1" applyAlignment="1">
      <alignment/>
    </xf>
    <xf numFmtId="0" fontId="6" fillId="0" borderId="41" xfId="0" applyNumberFormat="1" applyFont="1" applyFill="1" applyBorder="1" applyAlignment="1">
      <alignment horizontal="left"/>
    </xf>
    <xf numFmtId="49" fontId="6" fillId="0" borderId="42" xfId="0" applyNumberFormat="1" applyFont="1" applyFill="1" applyBorder="1" applyAlignment="1">
      <alignment/>
    </xf>
    <xf numFmtId="49" fontId="5" fillId="17" borderId="36" xfId="0" applyNumberFormat="1" applyFont="1" applyFill="1" applyBorder="1" applyAlignment="1">
      <alignment/>
    </xf>
    <xf numFmtId="49" fontId="6" fillId="31" borderId="36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4" fontId="84" fillId="0" borderId="36" xfId="0" applyNumberFormat="1" applyFont="1" applyFill="1" applyBorder="1" applyAlignment="1">
      <alignment/>
    </xf>
    <xf numFmtId="0" fontId="6" fillId="0" borderId="36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NumberFormat="1" applyFont="1" applyFill="1" applyBorder="1" applyAlignment="1">
      <alignment/>
    </xf>
    <xf numFmtId="49" fontId="6" fillId="49" borderId="43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/>
    </xf>
    <xf numFmtId="49" fontId="6" fillId="17" borderId="43" xfId="0" applyNumberFormat="1" applyFont="1" applyFill="1" applyBorder="1" applyAlignment="1">
      <alignment/>
    </xf>
    <xf numFmtId="49" fontId="6" fillId="0" borderId="43" xfId="0" applyNumberFormat="1" applyFont="1" applyFill="1" applyBorder="1" applyAlignment="1">
      <alignment/>
    </xf>
    <xf numFmtId="0" fontId="6" fillId="0" borderId="43" xfId="0" applyNumberFormat="1" applyFont="1" applyBorder="1" applyAlignment="1">
      <alignment/>
    </xf>
    <xf numFmtId="0" fontId="6" fillId="0" borderId="43" xfId="0" applyNumberFormat="1" applyFont="1" applyFill="1" applyBorder="1" applyAlignment="1">
      <alignment/>
    </xf>
    <xf numFmtId="49" fontId="6" fillId="0" borderId="44" xfId="0" applyNumberFormat="1" applyFont="1" applyFill="1" applyBorder="1" applyAlignment="1">
      <alignment/>
    </xf>
    <xf numFmtId="4" fontId="84" fillId="0" borderId="44" xfId="0" applyNumberFormat="1" applyFont="1" applyFill="1" applyBorder="1" applyAlignment="1">
      <alignment/>
    </xf>
    <xf numFmtId="1" fontId="6" fillId="3" borderId="45" xfId="0" applyNumberFormat="1" applyFont="1" applyFill="1" applyBorder="1" applyAlignment="1">
      <alignment horizontal="center"/>
    </xf>
    <xf numFmtId="1" fontId="6" fillId="3" borderId="46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6" fillId="0" borderId="36" xfId="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 horizontal="center"/>
    </xf>
    <xf numFmtId="49" fontId="5" fillId="49" borderId="36" xfId="0" applyNumberFormat="1" applyFont="1" applyFill="1" applyBorder="1" applyAlignment="1">
      <alignment/>
    </xf>
    <xf numFmtId="0" fontId="6" fillId="31" borderId="36" xfId="0" applyFont="1" applyFill="1" applyBorder="1" applyAlignment="1">
      <alignment/>
    </xf>
    <xf numFmtId="49" fontId="5" fillId="51" borderId="43" xfId="0" applyNumberFormat="1" applyFont="1" applyFill="1" applyBorder="1" applyAlignment="1">
      <alignment horizontal="center" vertical="center"/>
    </xf>
    <xf numFmtId="1" fontId="6" fillId="3" borderId="43" xfId="0" applyNumberFormat="1" applyFont="1" applyFill="1" applyBorder="1" applyAlignment="1">
      <alignment horizontal="center"/>
    </xf>
    <xf numFmtId="0" fontId="6" fillId="0" borderId="44" xfId="0" applyNumberFormat="1" applyFont="1" applyFill="1" applyBorder="1" applyAlignment="1">
      <alignment/>
    </xf>
    <xf numFmtId="49" fontId="20" fillId="0" borderId="36" xfId="0" applyNumberFormat="1" applyFont="1" applyFill="1" applyBorder="1" applyAlignment="1">
      <alignment/>
    </xf>
    <xf numFmtId="49" fontId="6" fillId="3" borderId="36" xfId="0" applyNumberFormat="1" applyFont="1" applyFill="1" applyBorder="1" applyAlignment="1">
      <alignment/>
    </xf>
    <xf numFmtId="49" fontId="5" fillId="52" borderId="40" xfId="0" applyNumberFormat="1" applyFont="1" applyFill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/>
    </xf>
    <xf numFmtId="0" fontId="6" fillId="0" borderId="44" xfId="0" applyNumberFormat="1" applyFont="1" applyBorder="1" applyAlignment="1">
      <alignment/>
    </xf>
    <xf numFmtId="49" fontId="5" fillId="31" borderId="36" xfId="0" applyNumberFormat="1" applyFont="1" applyFill="1" applyBorder="1" applyAlignment="1">
      <alignment/>
    </xf>
    <xf numFmtId="49" fontId="5" fillId="49" borderId="48" xfId="0" applyNumberFormat="1" applyFont="1" applyFill="1" applyBorder="1" applyAlignment="1">
      <alignment/>
    </xf>
    <xf numFmtId="0" fontId="6" fillId="0" borderId="36" xfId="0" applyNumberFormat="1" applyFont="1" applyFill="1" applyBorder="1" applyAlignment="1">
      <alignment horizontal="left"/>
    </xf>
    <xf numFmtId="49" fontId="20" fillId="10" borderId="36" xfId="0" applyNumberFormat="1" applyFont="1" applyFill="1" applyBorder="1" applyAlignment="1">
      <alignment/>
    </xf>
    <xf numFmtId="49" fontId="6" fillId="53" borderId="36" xfId="0" applyNumberFormat="1" applyFont="1" applyFill="1" applyBorder="1" applyAlignment="1">
      <alignment/>
    </xf>
    <xf numFmtId="49" fontId="6" fillId="54" borderId="36" xfId="0" applyNumberFormat="1" applyFont="1" applyFill="1" applyBorder="1" applyAlignment="1">
      <alignment/>
    </xf>
    <xf numFmtId="49" fontId="6" fillId="55" borderId="47" xfId="0" applyNumberFormat="1" applyFont="1" applyFill="1" applyBorder="1" applyAlignment="1">
      <alignment/>
    </xf>
    <xf numFmtId="49" fontId="6" fillId="55" borderId="44" xfId="0" applyNumberFormat="1" applyFont="1" applyFill="1" applyBorder="1" applyAlignment="1">
      <alignment/>
    </xf>
    <xf numFmtId="49" fontId="6" fillId="56" borderId="44" xfId="0" applyNumberFormat="1" applyFont="1" applyFill="1" applyBorder="1" applyAlignment="1">
      <alignment/>
    </xf>
    <xf numFmtId="0" fontId="6" fillId="0" borderId="36" xfId="0" applyFont="1" applyBorder="1" applyAlignment="1">
      <alignment horizontal="left"/>
    </xf>
    <xf numFmtId="49" fontId="5" fillId="49" borderId="43" xfId="0" applyNumberFormat="1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4" xfId="0" applyFont="1" applyBorder="1" applyAlignment="1">
      <alignment/>
    </xf>
    <xf numFmtId="49" fontId="5" fillId="52" borderId="49" xfId="0" applyNumberFormat="1" applyFont="1" applyFill="1" applyBorder="1" applyAlignment="1">
      <alignment horizontal="center" vertical="center"/>
    </xf>
    <xf numFmtId="1" fontId="6" fillId="3" borderId="50" xfId="0" applyNumberFormat="1" applyFont="1" applyFill="1" applyBorder="1" applyAlignment="1">
      <alignment horizontal="center"/>
    </xf>
    <xf numFmtId="0" fontId="6" fillId="54" borderId="43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6" fillId="0" borderId="36" xfId="0" applyNumberFormat="1" applyFont="1" applyFill="1" applyBorder="1" applyAlignment="1">
      <alignment horizontal="right"/>
    </xf>
    <xf numFmtId="0" fontId="6" fillId="0" borderId="36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49" fontId="6" fillId="14" borderId="36" xfId="0" applyNumberFormat="1" applyFont="1" applyFill="1" applyBorder="1" applyAlignment="1">
      <alignment/>
    </xf>
    <xf numFmtId="0" fontId="6" fillId="14" borderId="36" xfId="0" applyNumberFormat="1" applyFont="1" applyFill="1" applyBorder="1" applyAlignment="1">
      <alignment horizontal="left"/>
    </xf>
    <xf numFmtId="49" fontId="5" fillId="52" borderId="51" xfId="0" applyNumberFormat="1" applyFont="1" applyFill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43" xfId="0" applyNumberFormat="1" applyFont="1" applyBorder="1" applyAlignment="1">
      <alignment horizontal="right"/>
    </xf>
    <xf numFmtId="0" fontId="6" fillId="0" borderId="53" xfId="0" applyNumberFormat="1" applyFont="1" applyBorder="1" applyAlignment="1">
      <alignment/>
    </xf>
    <xf numFmtId="0" fontId="6" fillId="0" borderId="54" xfId="0" applyNumberFormat="1" applyFont="1" applyBorder="1" applyAlignment="1">
      <alignment/>
    </xf>
    <xf numFmtId="0" fontId="6" fillId="0" borderId="55" xfId="0" applyNumberFormat="1" applyFont="1" applyBorder="1" applyAlignment="1">
      <alignment/>
    </xf>
    <xf numFmtId="49" fontId="6" fillId="49" borderId="36" xfId="0" applyNumberFormat="1" applyFont="1" applyFill="1" applyBorder="1" applyAlignment="1">
      <alignment/>
    </xf>
    <xf numFmtId="49" fontId="6" fillId="17" borderId="36" xfId="0" applyNumberFormat="1" applyFont="1" applyFill="1" applyBorder="1" applyAlignment="1">
      <alignment/>
    </xf>
    <xf numFmtId="49" fontId="5" fillId="51" borderId="49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/>
    </xf>
    <xf numFmtId="4" fontId="84" fillId="0" borderId="0" xfId="0" applyNumberFormat="1" applyFont="1" applyBorder="1" applyAlignment="1">
      <alignment/>
    </xf>
    <xf numFmtId="49" fontId="5" fillId="51" borderId="56" xfId="0" applyNumberFormat="1" applyFont="1" applyFill="1" applyBorder="1" applyAlignment="1">
      <alignment horizontal="center" vertical="center"/>
    </xf>
    <xf numFmtId="0" fontId="5" fillId="49" borderId="0" xfId="0" applyFont="1" applyFill="1" applyBorder="1" applyAlignment="1">
      <alignment horizontal="center"/>
    </xf>
    <xf numFmtId="49" fontId="6" fillId="54" borderId="57" xfId="0" applyNumberFormat="1" applyFont="1" applyFill="1" applyBorder="1" applyAlignment="1">
      <alignment/>
    </xf>
    <xf numFmtId="49" fontId="6" fillId="54" borderId="41" xfId="0" applyNumberFormat="1" applyFont="1" applyFill="1" applyBorder="1" applyAlignment="1">
      <alignment/>
    </xf>
    <xf numFmtId="0" fontId="6" fillId="54" borderId="41" xfId="0" applyNumberFormat="1" applyFont="1" applyFill="1" applyBorder="1" applyAlignment="1">
      <alignment/>
    </xf>
    <xf numFmtId="49" fontId="6" fillId="54" borderId="42" xfId="0" applyNumberFormat="1" applyFont="1" applyFill="1" applyBorder="1" applyAlignment="1">
      <alignment/>
    </xf>
    <xf numFmtId="49" fontId="5" fillId="52" borderId="56" xfId="0" applyNumberFormat="1" applyFont="1" applyFill="1" applyBorder="1" applyAlignment="1">
      <alignment horizontal="center" vertical="center"/>
    </xf>
    <xf numFmtId="1" fontId="6" fillId="3" borderId="54" xfId="0" applyNumberFormat="1" applyFont="1" applyFill="1" applyBorder="1" applyAlignment="1">
      <alignment horizontal="center"/>
    </xf>
    <xf numFmtId="1" fontId="6" fillId="3" borderId="55" xfId="0" applyNumberFormat="1" applyFont="1" applyFill="1" applyBorder="1" applyAlignment="1">
      <alignment horizontal="center"/>
    </xf>
    <xf numFmtId="49" fontId="5" fillId="52" borderId="52" xfId="0" applyNumberFormat="1" applyFont="1" applyFill="1" applyBorder="1" applyAlignment="1">
      <alignment horizontal="center" vertical="center"/>
    </xf>
    <xf numFmtId="1" fontId="6" fillId="3" borderId="47" xfId="0" applyNumberFormat="1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right"/>
    </xf>
    <xf numFmtId="49" fontId="5" fillId="52" borderId="58" xfId="0" applyNumberFormat="1" applyFont="1" applyFill="1" applyBorder="1" applyAlignment="1">
      <alignment horizontal="center" vertical="center"/>
    </xf>
    <xf numFmtId="1" fontId="6" fillId="0" borderId="59" xfId="0" applyNumberFormat="1" applyFont="1" applyBorder="1" applyAlignment="1">
      <alignment horizontal="center"/>
    </xf>
    <xf numFmtId="1" fontId="6" fillId="0" borderId="60" xfId="0" applyNumberFormat="1" applyFont="1" applyBorder="1" applyAlignment="1">
      <alignment horizontal="center"/>
    </xf>
    <xf numFmtId="1" fontId="6" fillId="0" borderId="61" xfId="0" applyNumberFormat="1" applyFont="1" applyBorder="1" applyAlignment="1">
      <alignment horizontal="center"/>
    </xf>
    <xf numFmtId="1" fontId="6" fillId="3" borderId="62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0" fontId="6" fillId="0" borderId="44" xfId="0" applyNumberFormat="1" applyFont="1" applyBorder="1" applyAlignment="1">
      <alignment horizontal="right"/>
    </xf>
    <xf numFmtId="0" fontId="6" fillId="19" borderId="36" xfId="0" applyNumberFormat="1" applyFont="1" applyFill="1" applyBorder="1" applyAlignment="1">
      <alignment/>
    </xf>
    <xf numFmtId="49" fontId="6" fillId="19" borderId="36" xfId="0" applyNumberFormat="1" applyFont="1" applyFill="1" applyBorder="1" applyAlignment="1">
      <alignment/>
    </xf>
    <xf numFmtId="0" fontId="6" fillId="54" borderId="36" xfId="0" applyNumberFormat="1" applyFont="1" applyFill="1" applyBorder="1" applyAlignment="1">
      <alignment/>
    </xf>
    <xf numFmtId="0" fontId="6" fillId="54" borderId="36" xfId="0" applyFont="1" applyFill="1" applyBorder="1" applyAlignment="1">
      <alignment/>
    </xf>
    <xf numFmtId="49" fontId="6" fillId="16" borderId="36" xfId="0" applyNumberFormat="1" applyFont="1" applyFill="1" applyBorder="1" applyAlignment="1">
      <alignment/>
    </xf>
    <xf numFmtId="0" fontId="6" fillId="16" borderId="36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48" borderId="63" xfId="0" applyNumberFormat="1" applyFont="1" applyFill="1" applyBorder="1" applyAlignment="1">
      <alignment horizontal="center"/>
    </xf>
    <xf numFmtId="1" fontId="6" fillId="0" borderId="64" xfId="0" applyNumberFormat="1" applyFont="1" applyBorder="1" applyAlignment="1">
      <alignment horizontal="center"/>
    </xf>
    <xf numFmtId="49" fontId="6" fillId="48" borderId="64" xfId="0" applyNumberFormat="1" applyFont="1" applyFill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49" fontId="6" fillId="48" borderId="65" xfId="0" applyNumberFormat="1" applyFont="1" applyFill="1" applyBorder="1" applyAlignment="1">
      <alignment horizontal="center" vertical="center"/>
    </xf>
    <xf numFmtId="0" fontId="5" fillId="48" borderId="66" xfId="0" applyFont="1" applyFill="1" applyBorder="1" applyAlignment="1">
      <alignment vertical="center"/>
    </xf>
    <xf numFmtId="0" fontId="6" fillId="0" borderId="47" xfId="0" applyNumberFormat="1" applyFont="1" applyBorder="1" applyAlignment="1">
      <alignment/>
    </xf>
    <xf numFmtId="0" fontId="6" fillId="0" borderId="36" xfId="0" applyNumberFormat="1" applyFont="1" applyBorder="1" applyAlignment="1">
      <alignment/>
    </xf>
    <xf numFmtId="0" fontId="6" fillId="0" borderId="36" xfId="0" applyNumberFormat="1" applyFont="1" applyFill="1" applyBorder="1" applyAlignment="1">
      <alignment/>
    </xf>
    <xf numFmtId="1" fontId="6" fillId="0" borderId="67" xfId="0" applyNumberFormat="1" applyFont="1" applyBorder="1" applyAlignment="1">
      <alignment horizontal="center"/>
    </xf>
    <xf numFmtId="0" fontId="6" fillId="0" borderId="68" xfId="0" applyNumberFormat="1" applyFont="1" applyBorder="1" applyAlignment="1">
      <alignment/>
    </xf>
    <xf numFmtId="49" fontId="6" fillId="0" borderId="68" xfId="0" applyNumberFormat="1" applyFont="1" applyBorder="1" applyAlignment="1">
      <alignment/>
    </xf>
    <xf numFmtId="0" fontId="6" fillId="0" borderId="68" xfId="0" applyNumberFormat="1" applyFont="1" applyBorder="1" applyAlignment="1">
      <alignment horizontal="right"/>
    </xf>
    <xf numFmtId="49" fontId="49" fillId="57" borderId="36" xfId="0" applyNumberFormat="1" applyFont="1" applyFill="1" applyBorder="1" applyAlignment="1">
      <alignment horizontal="center"/>
    </xf>
    <xf numFmtId="0" fontId="50" fillId="0" borderId="36" xfId="0" applyFont="1" applyBorder="1" applyAlignment="1">
      <alignment/>
    </xf>
    <xf numFmtId="4" fontId="50" fillId="0" borderId="36" xfId="0" applyNumberFormat="1" applyFont="1" applyBorder="1" applyAlignment="1">
      <alignment/>
    </xf>
    <xf numFmtId="0" fontId="49" fillId="57" borderId="36" xfId="0" applyFont="1" applyFill="1" applyBorder="1" applyAlignment="1">
      <alignment/>
    </xf>
    <xf numFmtId="4" fontId="87" fillId="57" borderId="36" xfId="0" applyNumberFormat="1" applyFont="1" applyFill="1" applyBorder="1" applyAlignment="1">
      <alignment/>
    </xf>
    <xf numFmtId="0" fontId="49" fillId="0" borderId="36" xfId="0" applyFont="1" applyBorder="1" applyAlignment="1">
      <alignment textRotation="90" wrapText="1"/>
    </xf>
    <xf numFmtId="4" fontId="87" fillId="0" borderId="36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69" xfId="0" applyFont="1" applyBorder="1" applyAlignment="1">
      <alignment/>
    </xf>
    <xf numFmtId="0" fontId="49" fillId="57" borderId="70" xfId="0" applyFont="1" applyFill="1" applyBorder="1" applyAlignment="1">
      <alignment wrapText="1"/>
    </xf>
    <xf numFmtId="0" fontId="49" fillId="57" borderId="71" xfId="0" applyFont="1" applyFill="1" applyBorder="1" applyAlignment="1">
      <alignment textRotation="90" wrapText="1"/>
    </xf>
    <xf numFmtId="0" fontId="49" fillId="0" borderId="69" xfId="0" applyFont="1" applyBorder="1" applyAlignment="1">
      <alignment/>
    </xf>
    <xf numFmtId="0" fontId="49" fillId="57" borderId="72" xfId="0" applyFont="1" applyFill="1" applyBorder="1" applyAlignment="1">
      <alignment textRotation="90" wrapText="1"/>
    </xf>
    <xf numFmtId="0" fontId="49" fillId="0" borderId="70" xfId="0" applyFont="1" applyBorder="1" applyAlignment="1">
      <alignment vertical="center"/>
    </xf>
    <xf numFmtId="0" fontId="49" fillId="0" borderId="72" xfId="0" applyFont="1" applyBorder="1" applyAlignment="1">
      <alignment vertical="center"/>
    </xf>
    <xf numFmtId="0" fontId="49" fillId="0" borderId="71" xfId="0" applyFont="1" applyBorder="1" applyAlignment="1">
      <alignment vertical="center"/>
    </xf>
    <xf numFmtId="0" fontId="49" fillId="0" borderId="72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/>
    </xf>
    <xf numFmtId="0" fontId="49" fillId="57" borderId="72" xfId="0" applyFont="1" applyFill="1" applyBorder="1" applyAlignment="1">
      <alignment wrapText="1"/>
    </xf>
    <xf numFmtId="0" fontId="49" fillId="0" borderId="7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/>
    </xf>
    <xf numFmtId="4" fontId="88" fillId="57" borderId="36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3" borderId="36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right"/>
    </xf>
    <xf numFmtId="0" fontId="6" fillId="50" borderId="36" xfId="0" applyFont="1" applyFill="1" applyBorder="1" applyAlignment="1">
      <alignment/>
    </xf>
    <xf numFmtId="0" fontId="6" fillId="5" borderId="36" xfId="0" applyFont="1" applyFill="1" applyBorder="1" applyAlignment="1">
      <alignment/>
    </xf>
    <xf numFmtId="0" fontId="6" fillId="48" borderId="36" xfId="0" applyFont="1" applyFill="1" applyBorder="1" applyAlignment="1">
      <alignment/>
    </xf>
    <xf numFmtId="0" fontId="6" fillId="0" borderId="36" xfId="0" applyNumberFormat="1" applyFont="1" applyBorder="1" applyAlignment="1">
      <alignment horizontal="left"/>
    </xf>
    <xf numFmtId="0" fontId="6" fillId="0" borderId="4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57" xfId="0" applyNumberFormat="1" applyFont="1" applyFill="1" applyBorder="1" applyAlignment="1">
      <alignment horizontal="right"/>
    </xf>
    <xf numFmtId="1" fontId="6" fillId="3" borderId="73" xfId="0" applyNumberFormat="1" applyFont="1" applyFill="1" applyBorder="1" applyAlignment="1">
      <alignment horizontal="center"/>
    </xf>
    <xf numFmtId="4" fontId="6" fillId="48" borderId="27" xfId="0" applyNumberFormat="1" applyFont="1" applyFill="1" applyBorder="1" applyAlignment="1">
      <alignment/>
    </xf>
    <xf numFmtId="4" fontId="5" fillId="50" borderId="74" xfId="0" applyNumberFormat="1" applyFont="1" applyFill="1" applyBorder="1" applyAlignment="1">
      <alignment/>
    </xf>
    <xf numFmtId="4" fontId="6" fillId="5" borderId="74" xfId="0" applyNumberFormat="1" applyFont="1" applyFill="1" applyBorder="1" applyAlignment="1">
      <alignment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49" fontId="6" fillId="0" borderId="57" xfId="0" applyNumberFormat="1" applyFont="1" applyBorder="1" applyAlignment="1">
      <alignment/>
    </xf>
    <xf numFmtId="49" fontId="6" fillId="0" borderId="41" xfId="0" applyNumberFormat="1" applyFont="1" applyBorder="1" applyAlignment="1">
      <alignment/>
    </xf>
    <xf numFmtId="0" fontId="6" fillId="0" borderId="41" xfId="0" applyNumberFormat="1" applyFont="1" applyBorder="1" applyAlignment="1">
      <alignment/>
    </xf>
    <xf numFmtId="1" fontId="6" fillId="3" borderId="77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5" fillId="0" borderId="0" xfId="0" applyFont="1" applyAlignment="1">
      <alignment/>
    </xf>
    <xf numFmtId="1" fontId="6" fillId="3" borderId="78" xfId="0" applyNumberFormat="1" applyFont="1" applyFill="1" applyBorder="1" applyAlignment="1">
      <alignment horizontal="center"/>
    </xf>
    <xf numFmtId="0" fontId="6" fillId="0" borderId="70" xfId="0" applyNumberFormat="1" applyFont="1" applyBorder="1" applyAlignment="1">
      <alignment/>
    </xf>
    <xf numFmtId="49" fontId="6" fillId="0" borderId="70" xfId="0" applyNumberFormat="1" applyFont="1" applyBorder="1" applyAlignment="1">
      <alignment/>
    </xf>
    <xf numFmtId="0" fontId="6" fillId="0" borderId="39" xfId="0" applyFont="1" applyBorder="1" applyAlignment="1">
      <alignment/>
    </xf>
    <xf numFmtId="4" fontId="89" fillId="0" borderId="36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 horizontal="right"/>
    </xf>
    <xf numFmtId="0" fontId="6" fillId="0" borderId="79" xfId="0" applyFont="1" applyBorder="1" applyAlignment="1">
      <alignment/>
    </xf>
    <xf numFmtId="49" fontId="6" fillId="0" borderId="38" xfId="0" applyNumberFormat="1" applyFont="1" applyFill="1" applyBorder="1" applyAlignment="1">
      <alignment/>
    </xf>
    <xf numFmtId="4" fontId="84" fillId="31" borderId="36" xfId="0" applyNumberFormat="1" applyFont="1" applyFill="1" applyBorder="1" applyAlignment="1">
      <alignment/>
    </xf>
    <xf numFmtId="4" fontId="90" fillId="17" borderId="36" xfId="0" applyNumberFormat="1" applyFont="1" applyFill="1" applyBorder="1" applyAlignment="1">
      <alignment/>
    </xf>
    <xf numFmtId="4" fontId="84" fillId="58" borderId="36" xfId="0" applyNumberFormat="1" applyFont="1" applyFill="1" applyBorder="1" applyAlignment="1">
      <alignment/>
    </xf>
    <xf numFmtId="0" fontId="6" fillId="0" borderId="72" xfId="0" applyNumberFormat="1" applyFont="1" applyFill="1" applyBorder="1" applyAlignment="1">
      <alignment/>
    </xf>
    <xf numFmtId="4" fontId="49" fillId="0" borderId="0" xfId="0" applyNumberFormat="1" applyFont="1" applyAlignment="1">
      <alignment/>
    </xf>
    <xf numFmtId="49" fontId="6" fillId="59" borderId="43" xfId="0" applyNumberFormat="1" applyFont="1" applyFill="1" applyBorder="1" applyAlignment="1">
      <alignment/>
    </xf>
    <xf numFmtId="49" fontId="6" fillId="59" borderId="36" xfId="0" applyNumberFormat="1" applyFont="1" applyFill="1" applyBorder="1" applyAlignment="1">
      <alignment/>
    </xf>
    <xf numFmtId="49" fontId="6" fillId="60" borderId="36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right"/>
    </xf>
    <xf numFmtId="1" fontId="5" fillId="61" borderId="50" xfId="0" applyNumberFormat="1" applyFont="1" applyFill="1" applyBorder="1" applyAlignment="1">
      <alignment horizontal="center"/>
    </xf>
    <xf numFmtId="1" fontId="5" fillId="61" borderId="27" xfId="0" applyNumberFormat="1" applyFont="1" applyFill="1" applyBorder="1" applyAlignment="1">
      <alignment horizontal="center"/>
    </xf>
    <xf numFmtId="1" fontId="5" fillId="61" borderId="80" xfId="0" applyNumberFormat="1" applyFont="1" applyFill="1" applyBorder="1" applyAlignment="1">
      <alignment horizontal="center"/>
    </xf>
    <xf numFmtId="0" fontId="6" fillId="50" borderId="81" xfId="0" applyFont="1" applyFill="1" applyBorder="1" applyAlignment="1">
      <alignment/>
    </xf>
    <xf numFmtId="0" fontId="6" fillId="50" borderId="32" xfId="0" applyFont="1" applyFill="1" applyBorder="1" applyAlignment="1">
      <alignment/>
    </xf>
    <xf numFmtId="1" fontId="6" fillId="3" borderId="82" xfId="0" applyNumberFormat="1" applyFont="1" applyFill="1" applyBorder="1" applyAlignment="1">
      <alignment horizontal="center"/>
    </xf>
    <xf numFmtId="0" fontId="6" fillId="0" borderId="82" xfId="0" applyFont="1" applyFill="1" applyBorder="1" applyAlignment="1">
      <alignment/>
    </xf>
    <xf numFmtId="1" fontId="6" fillId="3" borderId="83" xfId="0" applyNumberFormat="1" applyFont="1" applyFill="1" applyBorder="1" applyAlignment="1">
      <alignment horizontal="center"/>
    </xf>
    <xf numFmtId="0" fontId="6" fillId="0" borderId="83" xfId="0" applyFont="1" applyFill="1" applyBorder="1" applyAlignment="1">
      <alignment/>
    </xf>
    <xf numFmtId="0" fontId="23" fillId="0" borderId="84" xfId="0" applyFont="1" applyBorder="1" applyAlignment="1">
      <alignment/>
    </xf>
    <xf numFmtId="0" fontId="23" fillId="0" borderId="85" xfId="0" applyFont="1" applyBorder="1" applyAlignment="1">
      <alignment/>
    </xf>
    <xf numFmtId="1" fontId="5" fillId="3" borderId="86" xfId="0" applyNumberFormat="1" applyFont="1" applyFill="1" applyBorder="1" applyAlignment="1">
      <alignment horizontal="center"/>
    </xf>
    <xf numFmtId="1" fontId="5" fillId="3" borderId="87" xfId="0" applyNumberFormat="1" applyFont="1" applyFill="1" applyBorder="1" applyAlignment="1">
      <alignment horizontal="center"/>
    </xf>
    <xf numFmtId="0" fontId="6" fillId="50" borderId="39" xfId="0" applyFont="1" applyFill="1" applyBorder="1" applyAlignment="1">
      <alignment/>
    </xf>
    <xf numFmtId="0" fontId="6" fillId="5" borderId="39" xfId="0" applyFont="1" applyFill="1" applyBorder="1" applyAlignment="1">
      <alignment/>
    </xf>
    <xf numFmtId="0" fontId="6" fillId="48" borderId="39" xfId="0" applyFont="1" applyFill="1" applyBorder="1" applyAlignment="1">
      <alignment/>
    </xf>
    <xf numFmtId="0" fontId="6" fillId="50" borderId="43" xfId="0" applyFont="1" applyFill="1" applyBorder="1" applyAlignment="1">
      <alignment/>
    </xf>
    <xf numFmtId="0" fontId="6" fillId="5" borderId="43" xfId="0" applyFont="1" applyFill="1" applyBorder="1" applyAlignment="1">
      <alignment/>
    </xf>
    <xf numFmtId="0" fontId="6" fillId="48" borderId="43" xfId="0" applyFont="1" applyFill="1" applyBorder="1" applyAlignment="1">
      <alignment/>
    </xf>
    <xf numFmtId="1" fontId="6" fillId="3" borderId="60" xfId="0" applyNumberFormat="1" applyFont="1" applyFill="1" applyBorder="1" applyAlignment="1">
      <alignment horizontal="center"/>
    </xf>
    <xf numFmtId="1" fontId="6" fillId="3" borderId="61" xfId="0" applyNumberFormat="1" applyFont="1" applyFill="1" applyBorder="1" applyAlignment="1">
      <alignment horizontal="center"/>
    </xf>
    <xf numFmtId="49" fontId="0" fillId="0" borderId="49" xfId="0" applyNumberFormat="1" applyBorder="1" applyAlignment="1">
      <alignment/>
    </xf>
    <xf numFmtId="1" fontId="6" fillId="0" borderId="49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/>
    </xf>
    <xf numFmtId="49" fontId="6" fillId="0" borderId="47" xfId="0" applyNumberFormat="1" applyFont="1" applyFill="1" applyBorder="1" applyAlignment="1">
      <alignment/>
    </xf>
    <xf numFmtId="49" fontId="5" fillId="0" borderId="36" xfId="0" applyNumberFormat="1" applyFont="1" applyFill="1" applyBorder="1" applyAlignment="1">
      <alignment/>
    </xf>
    <xf numFmtId="1" fontId="6" fillId="0" borderId="44" xfId="0" applyNumberFormat="1" applyFont="1" applyBorder="1" applyAlignment="1">
      <alignment horizontal="right"/>
    </xf>
    <xf numFmtId="0" fontId="6" fillId="0" borderId="44" xfId="0" applyNumberFormat="1" applyFont="1" applyFill="1" applyBorder="1" applyAlignment="1">
      <alignment horizontal="right"/>
    </xf>
    <xf numFmtId="0" fontId="8" fillId="13" borderId="28" xfId="0" applyFont="1" applyFill="1" applyBorder="1" applyAlignment="1">
      <alignment horizontal="center"/>
    </xf>
    <xf numFmtId="0" fontId="9" fillId="13" borderId="28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31" borderId="28" xfId="0" applyFont="1" applyFill="1" applyBorder="1" applyAlignment="1">
      <alignment horizontal="center"/>
    </xf>
    <xf numFmtId="0" fontId="9" fillId="31" borderId="28" xfId="0" applyFont="1" applyFill="1" applyBorder="1" applyAlignment="1">
      <alignment/>
    </xf>
    <xf numFmtId="0" fontId="12" fillId="31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8" fillId="0" borderId="88" xfId="0" applyFont="1" applyBorder="1" applyAlignment="1">
      <alignment horizontal="center"/>
    </xf>
    <xf numFmtId="0" fontId="12" fillId="5" borderId="88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31" borderId="89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57" borderId="70" xfId="0" applyFont="1" applyFill="1" applyBorder="1" applyAlignment="1">
      <alignment horizontal="center" vertical="center"/>
    </xf>
    <xf numFmtId="0" fontId="49" fillId="57" borderId="71" xfId="0" applyFont="1" applyFill="1" applyBorder="1" applyAlignment="1">
      <alignment horizontal="center" vertical="center"/>
    </xf>
    <xf numFmtId="4" fontId="49" fillId="57" borderId="70" xfId="0" applyNumberFormat="1" applyFont="1" applyFill="1" applyBorder="1" applyAlignment="1">
      <alignment horizontal="center" vertical="center"/>
    </xf>
    <xf numFmtId="4" fontId="49" fillId="57" borderId="71" xfId="0" applyNumberFormat="1" applyFont="1" applyFill="1" applyBorder="1" applyAlignment="1">
      <alignment horizontal="center" vertical="center"/>
    </xf>
    <xf numFmtId="4" fontId="49" fillId="57" borderId="36" xfId="0" applyNumberFormat="1" applyFont="1" applyFill="1" applyBorder="1" applyAlignment="1">
      <alignment horizontal="center"/>
    </xf>
    <xf numFmtId="0" fontId="49" fillId="57" borderId="39" xfId="0" applyFont="1" applyFill="1" applyBorder="1" applyAlignment="1">
      <alignment horizontal="center"/>
    </xf>
    <xf numFmtId="0" fontId="49" fillId="57" borderId="69" xfId="0" applyFont="1" applyFill="1" applyBorder="1" applyAlignment="1">
      <alignment horizontal="center"/>
    </xf>
    <xf numFmtId="0" fontId="49" fillId="0" borderId="70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13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1" borderId="31" xfId="0" applyFont="1" applyFill="1" applyBorder="1" applyAlignment="1">
      <alignment horizontal="center" vertical="center" wrapText="1"/>
    </xf>
    <xf numFmtId="0" fontId="5" fillId="31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5" fillId="31" borderId="90" xfId="0" applyFont="1" applyFill="1" applyBorder="1" applyAlignment="1">
      <alignment horizontal="center" vertical="center"/>
    </xf>
    <xf numFmtId="0" fontId="5" fillId="31" borderId="91" xfId="0" applyFont="1" applyFill="1" applyBorder="1" applyAlignment="1">
      <alignment horizontal="center" vertical="center"/>
    </xf>
    <xf numFmtId="0" fontId="5" fillId="31" borderId="56" xfId="0" applyFont="1" applyFill="1" applyBorder="1" applyAlignment="1">
      <alignment horizontal="center" vertical="center"/>
    </xf>
    <xf numFmtId="0" fontId="5" fillId="31" borderId="92" xfId="0" applyFont="1" applyFill="1" applyBorder="1" applyAlignment="1">
      <alignment horizontal="center" vertical="center"/>
    </xf>
    <xf numFmtId="0" fontId="6" fillId="31" borderId="36" xfId="0" applyFont="1" applyFill="1" applyBorder="1" applyAlignment="1">
      <alignment horizontal="left"/>
    </xf>
    <xf numFmtId="49" fontId="5" fillId="17" borderId="36" xfId="0" applyNumberFormat="1" applyFont="1" applyFill="1" applyBorder="1" applyAlignment="1">
      <alignment/>
    </xf>
    <xf numFmtId="49" fontId="6" fillId="58" borderId="36" xfId="0" applyNumberFormat="1" applyFont="1" applyFill="1" applyBorder="1" applyAlignment="1">
      <alignment/>
    </xf>
    <xf numFmtId="49" fontId="5" fillId="52" borderId="92" xfId="0" applyNumberFormat="1" applyFont="1" applyFill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49" fontId="5" fillId="5" borderId="90" xfId="0" applyNumberFormat="1" applyFont="1" applyFill="1" applyBorder="1" applyAlignment="1">
      <alignment horizontal="center" vertical="center"/>
    </xf>
    <xf numFmtId="49" fontId="5" fillId="5" borderId="56" xfId="0" applyNumberFormat="1" applyFont="1" applyFill="1" applyBorder="1" applyAlignment="1">
      <alignment horizontal="center" vertical="center"/>
    </xf>
    <xf numFmtId="49" fontId="5" fillId="5" borderId="91" xfId="0" applyNumberFormat="1" applyFont="1" applyFill="1" applyBorder="1" applyAlignment="1">
      <alignment horizontal="center" vertical="center" wrapText="1"/>
    </xf>
    <xf numFmtId="49" fontId="5" fillId="5" borderId="92" xfId="0" applyNumberFormat="1" applyFont="1" applyFill="1" applyBorder="1" applyAlignment="1">
      <alignment horizontal="center" vertical="center"/>
    </xf>
    <xf numFmtId="49" fontId="5" fillId="5" borderId="92" xfId="0" applyNumberFormat="1" applyFont="1" applyFill="1" applyBorder="1" applyAlignment="1">
      <alignment horizontal="center" vertical="center" wrapText="1"/>
    </xf>
    <xf numFmtId="49" fontId="5" fillId="5" borderId="93" xfId="0" applyNumberFormat="1" applyFont="1" applyFill="1" applyBorder="1" applyAlignment="1">
      <alignment horizontal="center" vertical="center"/>
    </xf>
    <xf numFmtId="49" fontId="5" fillId="5" borderId="94" xfId="0" applyNumberFormat="1" applyFont="1" applyFill="1" applyBorder="1" applyAlignment="1">
      <alignment horizontal="center" vertical="center"/>
    </xf>
    <xf numFmtId="49" fontId="6" fillId="31" borderId="36" xfId="0" applyNumberFormat="1" applyFont="1" applyFill="1" applyBorder="1" applyAlignment="1">
      <alignment/>
    </xf>
    <xf numFmtId="49" fontId="5" fillId="49" borderId="21" xfId="0" applyNumberFormat="1" applyFont="1" applyFill="1" applyBorder="1" applyAlignment="1">
      <alignment/>
    </xf>
    <xf numFmtId="49" fontId="5" fillId="52" borderId="89" xfId="0" applyNumberFormat="1" applyFont="1" applyFill="1" applyBorder="1" applyAlignment="1">
      <alignment horizontal="left" vertical="center"/>
    </xf>
    <xf numFmtId="49" fontId="5" fillId="49" borderId="36" xfId="0" applyNumberFormat="1" applyFont="1" applyFill="1" applyBorder="1" applyAlignment="1">
      <alignment/>
    </xf>
    <xf numFmtId="0" fontId="6" fillId="31" borderId="36" xfId="0" applyFont="1" applyFill="1" applyBorder="1" applyAlignment="1">
      <alignment/>
    </xf>
    <xf numFmtId="49" fontId="19" fillId="0" borderId="0" xfId="0" applyNumberFormat="1" applyFont="1" applyBorder="1" applyAlignment="1">
      <alignment/>
    </xf>
    <xf numFmtId="49" fontId="5" fillId="62" borderId="91" xfId="0" applyNumberFormat="1" applyFont="1" applyFill="1" applyBorder="1" applyAlignment="1">
      <alignment horizontal="center" vertical="center" wrapText="1"/>
    </xf>
    <xf numFmtId="49" fontId="5" fillId="62" borderId="92" xfId="0" applyNumberFormat="1" applyFont="1" applyFill="1" applyBorder="1" applyAlignment="1">
      <alignment horizontal="center" vertical="center"/>
    </xf>
    <xf numFmtId="49" fontId="5" fillId="62" borderId="92" xfId="0" applyNumberFormat="1" applyFont="1" applyFill="1" applyBorder="1" applyAlignment="1">
      <alignment horizontal="center" vertical="center" wrapText="1"/>
    </xf>
    <xf numFmtId="49" fontId="5" fillId="62" borderId="93" xfId="0" applyNumberFormat="1" applyFont="1" applyFill="1" applyBorder="1" applyAlignment="1">
      <alignment horizontal="center" vertical="center"/>
    </xf>
    <xf numFmtId="49" fontId="5" fillId="62" borderId="94" xfId="0" applyNumberFormat="1" applyFont="1" applyFill="1" applyBorder="1" applyAlignment="1">
      <alignment horizontal="center" vertical="center"/>
    </xf>
    <xf numFmtId="49" fontId="5" fillId="52" borderId="95" xfId="0" applyNumberFormat="1" applyFon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/>
    </xf>
    <xf numFmtId="49" fontId="5" fillId="62" borderId="90" xfId="0" applyNumberFormat="1" applyFont="1" applyFill="1" applyBorder="1" applyAlignment="1">
      <alignment horizontal="center" vertical="center"/>
    </xf>
    <xf numFmtId="49" fontId="5" fillId="62" borderId="56" xfId="0" applyNumberFormat="1" applyFont="1" applyFill="1" applyBorder="1" applyAlignment="1">
      <alignment horizontal="center" vertical="center"/>
    </xf>
    <xf numFmtId="49" fontId="5" fillId="5" borderId="96" xfId="0" applyNumberFormat="1" applyFont="1" applyFill="1" applyBorder="1" applyAlignment="1">
      <alignment horizontal="center" vertical="center"/>
    </xf>
    <xf numFmtId="49" fontId="5" fillId="5" borderId="97" xfId="0" applyNumberFormat="1" applyFont="1" applyFill="1" applyBorder="1" applyAlignment="1">
      <alignment horizontal="center" vertical="center"/>
    </xf>
    <xf numFmtId="49" fontId="5" fillId="5" borderId="90" xfId="0" applyNumberFormat="1" applyFont="1" applyFill="1" applyBorder="1" applyAlignment="1">
      <alignment horizontal="center" vertical="center" wrapText="1"/>
    </xf>
    <xf numFmtId="49" fontId="5" fillId="5" borderId="98" xfId="0" applyNumberFormat="1" applyFont="1" applyFill="1" applyBorder="1" applyAlignment="1">
      <alignment horizontal="center" vertical="center" wrapText="1"/>
    </xf>
    <xf numFmtId="49" fontId="5" fillId="5" borderId="56" xfId="0" applyNumberFormat="1" applyFont="1" applyFill="1" applyBorder="1" applyAlignment="1">
      <alignment horizontal="center" vertical="center" wrapText="1"/>
    </xf>
    <xf numFmtId="49" fontId="5" fillId="5" borderId="99" xfId="0" applyNumberFormat="1" applyFont="1" applyFill="1" applyBorder="1" applyAlignment="1">
      <alignment horizontal="center" vertical="center" wrapText="1"/>
    </xf>
    <xf numFmtId="49" fontId="6" fillId="31" borderId="36" xfId="0" applyNumberFormat="1" applyFont="1" applyFill="1" applyBorder="1" applyAlignment="1">
      <alignment horizontal="left"/>
    </xf>
    <xf numFmtId="0" fontId="6" fillId="58" borderId="36" xfId="0" applyFont="1" applyFill="1" applyBorder="1" applyAlignment="1">
      <alignment/>
    </xf>
    <xf numFmtId="49" fontId="5" fillId="52" borderId="59" xfId="0" applyNumberFormat="1" applyFont="1" applyFill="1" applyBorder="1" applyAlignment="1">
      <alignment horizontal="left" vertical="center"/>
    </xf>
    <xf numFmtId="49" fontId="5" fillId="31" borderId="36" xfId="0" applyNumberFormat="1" applyFont="1" applyFill="1" applyBorder="1" applyAlignment="1">
      <alignment/>
    </xf>
    <xf numFmtId="49" fontId="5" fillId="52" borderId="56" xfId="0" applyNumberFormat="1" applyFont="1" applyFill="1" applyBorder="1" applyAlignment="1">
      <alignment horizontal="left" vertical="center"/>
    </xf>
    <xf numFmtId="49" fontId="5" fillId="62" borderId="96" xfId="0" applyNumberFormat="1" applyFont="1" applyFill="1" applyBorder="1" applyAlignment="1">
      <alignment horizontal="center" vertical="center"/>
    </xf>
    <xf numFmtId="49" fontId="5" fillId="62" borderId="97" xfId="0" applyNumberFormat="1" applyFont="1" applyFill="1" applyBorder="1" applyAlignment="1">
      <alignment horizontal="center" vertical="center"/>
    </xf>
    <xf numFmtId="49" fontId="5" fillId="62" borderId="90" xfId="0" applyNumberFormat="1" applyFont="1" applyFill="1" applyBorder="1" applyAlignment="1">
      <alignment horizontal="center" vertical="center" wrapText="1"/>
    </xf>
    <xf numFmtId="49" fontId="5" fillId="58" borderId="36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5" fillId="52" borderId="52" xfId="0" applyNumberFormat="1" applyFont="1" applyFill="1" applyBorder="1" applyAlignment="1">
      <alignment horizontal="left" vertical="center"/>
    </xf>
    <xf numFmtId="49" fontId="19" fillId="0" borderId="49" xfId="0" applyNumberFormat="1" applyFont="1" applyBorder="1" applyAlignment="1">
      <alignment horizontal="left"/>
    </xf>
    <xf numFmtId="49" fontId="6" fillId="31" borderId="20" xfId="0" applyNumberFormat="1" applyFont="1" applyFill="1" applyBorder="1" applyAlignment="1">
      <alignment/>
    </xf>
    <xf numFmtId="49" fontId="5" fillId="49" borderId="38" xfId="0" applyNumberFormat="1" applyFont="1" applyFill="1" applyBorder="1" applyAlignment="1">
      <alignment/>
    </xf>
    <xf numFmtId="49" fontId="5" fillId="52" borderId="100" xfId="0" applyNumberFormat="1" applyFont="1" applyFill="1" applyBorder="1" applyAlignment="1">
      <alignment horizontal="left" vertical="center"/>
    </xf>
    <xf numFmtId="49" fontId="5" fillId="62" borderId="101" xfId="0" applyNumberFormat="1" applyFont="1" applyFill="1" applyBorder="1" applyAlignment="1">
      <alignment horizontal="center" vertical="center" wrapText="1"/>
    </xf>
    <xf numFmtId="49" fontId="5" fillId="62" borderId="89" xfId="0" applyNumberFormat="1" applyFont="1" applyFill="1" applyBorder="1" applyAlignment="1">
      <alignment horizontal="center" vertical="center" wrapText="1"/>
    </xf>
    <xf numFmtId="49" fontId="5" fillId="62" borderId="102" xfId="0" applyNumberFormat="1" applyFont="1" applyFill="1" applyBorder="1" applyAlignment="1">
      <alignment horizontal="center" vertical="center"/>
    </xf>
    <xf numFmtId="49" fontId="5" fillId="62" borderId="95" xfId="0" applyNumberFormat="1" applyFont="1" applyFill="1" applyBorder="1" applyAlignment="1">
      <alignment horizontal="center" vertical="center"/>
    </xf>
    <xf numFmtId="49" fontId="5" fillId="5" borderId="103" xfId="0" applyNumberFormat="1" applyFont="1" applyFill="1" applyBorder="1" applyAlignment="1">
      <alignment horizontal="center" vertical="center"/>
    </xf>
    <xf numFmtId="49" fontId="5" fillId="5" borderId="52" xfId="0" applyNumberFormat="1" applyFont="1" applyFill="1" applyBorder="1" applyAlignment="1">
      <alignment horizontal="center" vertical="center"/>
    </xf>
    <xf numFmtId="49" fontId="5" fillId="5" borderId="101" xfId="0" applyNumberFormat="1" applyFont="1" applyFill="1" applyBorder="1" applyAlignment="1">
      <alignment horizontal="center" vertical="center" wrapText="1"/>
    </xf>
    <xf numFmtId="49" fontId="5" fillId="5" borderId="89" xfId="0" applyNumberFormat="1" applyFont="1" applyFill="1" applyBorder="1" applyAlignment="1">
      <alignment horizontal="center" vertical="center"/>
    </xf>
    <xf numFmtId="49" fontId="5" fillId="5" borderId="89" xfId="0" applyNumberFormat="1" applyFont="1" applyFill="1" applyBorder="1" applyAlignment="1">
      <alignment horizontal="center" vertical="center" wrapText="1"/>
    </xf>
    <xf numFmtId="49" fontId="5" fillId="5" borderId="102" xfId="0" applyNumberFormat="1" applyFont="1" applyFill="1" applyBorder="1" applyAlignment="1">
      <alignment horizontal="center" vertical="center"/>
    </xf>
    <xf numFmtId="49" fontId="5" fillId="5" borderId="95" xfId="0" applyNumberFormat="1" applyFont="1" applyFill="1" applyBorder="1" applyAlignment="1">
      <alignment horizontal="center" vertical="center"/>
    </xf>
    <xf numFmtId="49" fontId="6" fillId="58" borderId="20" xfId="0" applyNumberFormat="1" applyFont="1" applyFill="1" applyBorder="1" applyAlignment="1">
      <alignment/>
    </xf>
    <xf numFmtId="49" fontId="5" fillId="51" borderId="94" xfId="0" applyNumberFormat="1" applyFont="1" applyFill="1" applyBorder="1" applyAlignment="1">
      <alignment horizontal="left" vertical="center" wrapText="1"/>
    </xf>
    <xf numFmtId="49" fontId="5" fillId="58" borderId="20" xfId="0" applyNumberFormat="1" applyFont="1" applyFill="1" applyBorder="1" applyAlignment="1">
      <alignment/>
    </xf>
    <xf numFmtId="0" fontId="6" fillId="31" borderId="0" xfId="0" applyFont="1" applyFill="1" applyBorder="1" applyAlignment="1">
      <alignment/>
    </xf>
    <xf numFmtId="49" fontId="5" fillId="63" borderId="93" xfId="0" applyNumberFormat="1" applyFont="1" applyFill="1" applyBorder="1" applyAlignment="1">
      <alignment horizontal="center" vertical="center"/>
    </xf>
    <xf numFmtId="49" fontId="5" fillId="63" borderId="94" xfId="0" applyNumberFormat="1" applyFont="1" applyFill="1" applyBorder="1" applyAlignment="1">
      <alignment horizontal="center" vertical="center"/>
    </xf>
    <xf numFmtId="49" fontId="5" fillId="63" borderId="95" xfId="0" applyNumberFormat="1" applyFont="1" applyFill="1" applyBorder="1" applyAlignment="1">
      <alignment horizontal="center" vertical="center"/>
    </xf>
    <xf numFmtId="0" fontId="6" fillId="58" borderId="36" xfId="0" applyFont="1" applyFill="1" applyBorder="1" applyAlignment="1">
      <alignment horizontal="left"/>
    </xf>
    <xf numFmtId="49" fontId="5" fillId="49" borderId="37" xfId="0" applyNumberFormat="1" applyFont="1" applyFill="1" applyBorder="1" applyAlignment="1">
      <alignment/>
    </xf>
    <xf numFmtId="49" fontId="5" fillId="63" borderId="91" xfId="0" applyNumberFormat="1" applyFont="1" applyFill="1" applyBorder="1" applyAlignment="1">
      <alignment horizontal="center" vertical="center" wrapText="1"/>
    </xf>
    <xf numFmtId="49" fontId="5" fillId="63" borderId="92" xfId="0" applyNumberFormat="1" applyFont="1" applyFill="1" applyBorder="1" applyAlignment="1">
      <alignment horizontal="center" vertical="center"/>
    </xf>
    <xf numFmtId="49" fontId="5" fillId="63" borderId="92" xfId="0" applyNumberFormat="1" applyFont="1" applyFill="1" applyBorder="1" applyAlignment="1">
      <alignment horizontal="center" vertical="center" wrapText="1"/>
    </xf>
    <xf numFmtId="49" fontId="5" fillId="63" borderId="89" xfId="0" applyNumberFormat="1" applyFont="1" applyFill="1" applyBorder="1" applyAlignment="1">
      <alignment horizontal="center" vertical="center"/>
    </xf>
    <xf numFmtId="49" fontId="5" fillId="63" borderId="89" xfId="0" applyNumberFormat="1" applyFont="1" applyFill="1" applyBorder="1" applyAlignment="1">
      <alignment horizontal="center" vertical="center" wrapText="1"/>
    </xf>
    <xf numFmtId="49" fontId="5" fillId="63" borderId="90" xfId="0" applyNumberFormat="1" applyFont="1" applyFill="1" applyBorder="1" applyAlignment="1">
      <alignment horizontal="center" vertical="center"/>
    </xf>
    <xf numFmtId="49" fontId="5" fillId="63" borderId="56" xfId="0" applyNumberFormat="1" applyFont="1" applyFill="1" applyBorder="1" applyAlignment="1">
      <alignment horizontal="center" vertical="center"/>
    </xf>
    <xf numFmtId="49" fontId="5" fillId="63" borderId="52" xfId="0" applyNumberFormat="1" applyFont="1" applyFill="1" applyBorder="1" applyAlignment="1">
      <alignment horizontal="center" vertical="center"/>
    </xf>
    <xf numFmtId="49" fontId="5" fillId="51" borderId="36" xfId="0" applyNumberFormat="1" applyFont="1" applyFill="1" applyBorder="1" applyAlignment="1">
      <alignment horizontal="left" vertical="center" wrapText="1"/>
    </xf>
    <xf numFmtId="49" fontId="5" fillId="51" borderId="52" xfId="0" applyNumberFormat="1" applyFont="1" applyFill="1" applyBorder="1" applyAlignment="1">
      <alignment horizontal="left" vertical="center" wrapText="1"/>
    </xf>
    <xf numFmtId="49" fontId="5" fillId="51" borderId="89" xfId="0" applyNumberFormat="1" applyFont="1" applyFill="1" applyBorder="1" applyAlignment="1">
      <alignment horizontal="left" vertical="center" wrapText="1"/>
    </xf>
    <xf numFmtId="183" fontId="19" fillId="0" borderId="0" xfId="0" applyNumberFormat="1" applyFont="1" applyBorder="1" applyAlignment="1">
      <alignment/>
    </xf>
    <xf numFmtId="49" fontId="5" fillId="63" borderId="96" xfId="0" applyNumberFormat="1" applyFont="1" applyFill="1" applyBorder="1" applyAlignment="1">
      <alignment horizontal="center" vertical="center"/>
    </xf>
    <xf numFmtId="49" fontId="5" fillId="63" borderId="97" xfId="0" applyNumberFormat="1" applyFont="1" applyFill="1" applyBorder="1" applyAlignment="1">
      <alignment horizontal="center" vertical="center"/>
    </xf>
    <xf numFmtId="49" fontId="5" fillId="51" borderId="78" xfId="0" applyNumberFormat="1" applyFont="1" applyFill="1" applyBorder="1" applyAlignment="1">
      <alignment horizontal="left" vertical="center" wrapText="1"/>
    </xf>
    <xf numFmtId="49" fontId="5" fillId="51" borderId="70" xfId="0" applyNumberFormat="1" applyFont="1" applyFill="1" applyBorder="1" applyAlignment="1">
      <alignment horizontal="left" vertical="center" wrapText="1"/>
    </xf>
    <xf numFmtId="49" fontId="5" fillId="63" borderId="104" xfId="0" applyNumberFormat="1" applyFont="1" applyFill="1" applyBorder="1" applyAlignment="1">
      <alignment horizontal="center" vertical="center" wrapText="1"/>
    </xf>
    <xf numFmtId="49" fontId="5" fillId="63" borderId="105" xfId="0" applyNumberFormat="1" applyFont="1" applyFill="1" applyBorder="1" applyAlignment="1">
      <alignment horizontal="center" vertical="center" wrapText="1"/>
    </xf>
    <xf numFmtId="49" fontId="5" fillId="63" borderId="43" xfId="0" applyNumberFormat="1" applyFont="1" applyFill="1" applyBorder="1" applyAlignment="1">
      <alignment horizontal="center" vertical="center"/>
    </xf>
    <xf numFmtId="49" fontId="5" fillId="63" borderId="36" xfId="0" applyNumberFormat="1" applyFont="1" applyFill="1" applyBorder="1" applyAlignment="1">
      <alignment horizontal="center" vertical="center" wrapText="1"/>
    </xf>
    <xf numFmtId="49" fontId="5" fillId="63" borderId="105" xfId="0" applyNumberFormat="1" applyFont="1" applyFill="1" applyBorder="1" applyAlignment="1">
      <alignment horizontal="center" vertical="center"/>
    </xf>
    <xf numFmtId="49" fontId="5" fillId="63" borderId="36" xfId="0" applyNumberFormat="1" applyFont="1" applyFill="1" applyBorder="1" applyAlignment="1">
      <alignment horizontal="center" vertical="center"/>
    </xf>
    <xf numFmtId="49" fontId="5" fillId="49" borderId="106" xfId="0" applyNumberFormat="1" applyFont="1" applyFill="1" applyBorder="1" applyAlignment="1">
      <alignment/>
    </xf>
    <xf numFmtId="49" fontId="6" fillId="31" borderId="26" xfId="0" applyNumberFormat="1" applyFont="1" applyFill="1" applyBorder="1" applyAlignment="1">
      <alignment/>
    </xf>
    <xf numFmtId="49" fontId="5" fillId="51" borderId="92" xfId="0" applyNumberFormat="1" applyFont="1" applyFill="1" applyBorder="1" applyAlignment="1">
      <alignment horizontal="left" vertical="center" wrapText="1"/>
    </xf>
    <xf numFmtId="49" fontId="5" fillId="49" borderId="18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49" fontId="5" fillId="0" borderId="90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1" fontId="5" fillId="61" borderId="107" xfId="0" applyNumberFormat="1" applyFont="1" applyFill="1" applyBorder="1" applyAlignment="1">
      <alignment horizontal="center"/>
    </xf>
    <xf numFmtId="1" fontId="5" fillId="61" borderId="108" xfId="0" applyNumberFormat="1" applyFont="1" applyFill="1" applyBorder="1" applyAlignment="1">
      <alignment horizontal="center"/>
    </xf>
    <xf numFmtId="1" fontId="5" fillId="61" borderId="109" xfId="0" applyNumberFormat="1" applyFont="1" applyFill="1" applyBorder="1" applyAlignment="1">
      <alignment horizontal="center"/>
    </xf>
    <xf numFmtId="0" fontId="23" fillId="46" borderId="110" xfId="0" applyFont="1" applyFill="1" applyBorder="1" applyAlignment="1">
      <alignment horizontal="center"/>
    </xf>
    <xf numFmtId="0" fontId="23" fillId="46" borderId="111" xfId="0" applyFont="1" applyFill="1" applyBorder="1" applyAlignment="1">
      <alignment horizontal="center"/>
    </xf>
    <xf numFmtId="0" fontId="5" fillId="52" borderId="87" xfId="0" applyFont="1" applyFill="1" applyBorder="1" applyAlignment="1">
      <alignment/>
    </xf>
    <xf numFmtId="0" fontId="23" fillId="23" borderId="112" xfId="0" applyFont="1" applyFill="1" applyBorder="1" applyAlignment="1">
      <alignment horizontal="center"/>
    </xf>
    <xf numFmtId="0" fontId="23" fillId="23" borderId="111" xfId="0" applyFont="1" applyFill="1" applyBorder="1" applyAlignment="1">
      <alignment horizontal="center"/>
    </xf>
    <xf numFmtId="49" fontId="5" fillId="7" borderId="90" xfId="0" applyNumberFormat="1" applyFont="1" applyFill="1" applyBorder="1" applyAlignment="1">
      <alignment horizontal="center" vertical="center"/>
    </xf>
    <xf numFmtId="49" fontId="5" fillId="7" borderId="51" xfId="0" applyNumberFormat="1" applyFont="1" applyFill="1" applyBorder="1" applyAlignment="1">
      <alignment horizontal="center" vertical="center"/>
    </xf>
    <xf numFmtId="0" fontId="25" fillId="7" borderId="91" xfId="0" applyFont="1" applyFill="1" applyBorder="1" applyAlignment="1">
      <alignment horizontal="center" vertical="center" wrapText="1"/>
    </xf>
    <xf numFmtId="0" fontId="25" fillId="7" borderId="113" xfId="0" applyFont="1" applyFill="1" applyBorder="1" applyAlignment="1">
      <alignment horizontal="center" vertical="center" wrapText="1"/>
    </xf>
    <xf numFmtId="0" fontId="5" fillId="7" borderId="93" xfId="0" applyFont="1" applyFill="1" applyBorder="1" applyAlignment="1">
      <alignment horizontal="center" vertical="center"/>
    </xf>
    <xf numFmtId="0" fontId="5" fillId="7" borderId="114" xfId="0" applyFont="1" applyFill="1" applyBorder="1" applyAlignment="1">
      <alignment horizontal="center" vertical="center"/>
    </xf>
    <xf numFmtId="49" fontId="30" fillId="7" borderId="101" xfId="0" applyNumberFormat="1" applyFont="1" applyFill="1" applyBorder="1" applyAlignment="1">
      <alignment horizontal="center" vertical="center" textRotation="90"/>
    </xf>
    <xf numFmtId="49" fontId="30" fillId="7" borderId="113" xfId="0" applyNumberFormat="1" applyFont="1" applyFill="1" applyBorder="1" applyAlignment="1">
      <alignment horizontal="center" vertical="center" textRotation="90"/>
    </xf>
    <xf numFmtId="181" fontId="90" fillId="31" borderId="92" xfId="0" applyNumberFormat="1" applyFont="1" applyFill="1" applyBorder="1" applyAlignment="1">
      <alignment horizontal="center"/>
    </xf>
    <xf numFmtId="4" fontId="90" fillId="13" borderId="31" xfId="0" applyNumberFormat="1" applyFont="1" applyFill="1" applyBorder="1" applyAlignment="1">
      <alignment horizontal="right" vertical="center" wrapText="1"/>
    </xf>
    <xf numFmtId="4" fontId="90" fillId="48" borderId="28" xfId="0" applyNumberFormat="1" applyFont="1" applyFill="1" applyBorder="1" applyAlignment="1">
      <alignment horizontal="right" vertical="center" wrapText="1"/>
    </xf>
    <xf numFmtId="4" fontId="90" fillId="0" borderId="28" xfId="0" applyNumberFormat="1" applyFont="1" applyFill="1" applyBorder="1" applyAlignment="1">
      <alignment horizontal="right" vertical="center" wrapText="1"/>
    </xf>
    <xf numFmtId="4" fontId="84" fillId="0" borderId="28" xfId="0" applyNumberFormat="1" applyFont="1" applyFill="1" applyBorder="1" applyAlignment="1">
      <alignment horizontal="right" vertical="center" wrapText="1"/>
    </xf>
    <xf numFmtId="4" fontId="84" fillId="0" borderId="33" xfId="0" applyNumberFormat="1" applyFont="1" applyFill="1" applyBorder="1" applyAlignment="1">
      <alignment horizontal="right" vertical="center" wrapText="1"/>
    </xf>
    <xf numFmtId="4" fontId="84" fillId="0" borderId="83" xfId="0" applyNumberFormat="1" applyFont="1" applyFill="1" applyBorder="1" applyAlignment="1">
      <alignment horizontal="right" vertical="center" wrapText="1"/>
    </xf>
    <xf numFmtId="4" fontId="90" fillId="39" borderId="28" xfId="0" applyNumberFormat="1" applyFont="1" applyFill="1" applyBorder="1" applyAlignment="1">
      <alignment horizontal="right" vertical="center" wrapText="1"/>
    </xf>
    <xf numFmtId="4" fontId="90" fillId="13" borderId="28" xfId="0" applyNumberFormat="1" applyFont="1" applyFill="1" applyBorder="1" applyAlignment="1">
      <alignment horizontal="right" vertical="center" wrapText="1"/>
    </xf>
    <xf numFmtId="4" fontId="90" fillId="13" borderId="28" xfId="0" applyNumberFormat="1" applyFont="1" applyFill="1" applyBorder="1" applyAlignment="1">
      <alignment horizontal="right"/>
    </xf>
    <xf numFmtId="4" fontId="90" fillId="48" borderId="28" xfId="0" applyNumberFormat="1" applyFont="1" applyFill="1" applyBorder="1" applyAlignment="1">
      <alignment horizontal="right"/>
    </xf>
    <xf numFmtId="4" fontId="90" fillId="39" borderId="28" xfId="0" applyNumberFormat="1" applyFont="1" applyFill="1" applyBorder="1" applyAlignment="1">
      <alignment horizontal="right"/>
    </xf>
    <xf numFmtId="4" fontId="90" fillId="0" borderId="28" xfId="0" applyNumberFormat="1" applyFont="1" applyFill="1" applyBorder="1" applyAlignment="1">
      <alignment horizontal="right"/>
    </xf>
    <xf numFmtId="4" fontId="90" fillId="39" borderId="88" xfId="0" applyNumberFormat="1" applyFont="1" applyFill="1" applyBorder="1" applyAlignment="1">
      <alignment horizontal="right"/>
    </xf>
    <xf numFmtId="1" fontId="90" fillId="47" borderId="92" xfId="0" applyNumberFormat="1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4" fontId="90" fillId="31" borderId="31" xfId="0" applyNumberFormat="1" applyFont="1" applyFill="1" applyBorder="1" applyAlignment="1">
      <alignment horizontal="center"/>
    </xf>
    <xf numFmtId="4" fontId="92" fillId="13" borderId="28" xfId="0" applyNumberFormat="1" applyFont="1" applyFill="1" applyBorder="1" applyAlignment="1">
      <alignment horizontal="right"/>
    </xf>
    <xf numFmtId="4" fontId="91" fillId="0" borderId="28" xfId="0" applyNumberFormat="1" applyFont="1" applyFill="1" applyBorder="1" applyAlignment="1">
      <alignment/>
    </xf>
    <xf numFmtId="4" fontId="93" fillId="0" borderId="28" xfId="0" applyNumberFormat="1" applyFont="1" applyBorder="1" applyAlignment="1">
      <alignment horizontal="right"/>
    </xf>
    <xf numFmtId="4" fontId="93" fillId="0" borderId="28" xfId="0" applyNumberFormat="1" applyFont="1" applyFill="1" applyBorder="1" applyAlignment="1">
      <alignment horizontal="right"/>
    </xf>
    <xf numFmtId="4" fontId="91" fillId="0" borderId="28" xfId="0" applyNumberFormat="1" applyFont="1" applyBorder="1" applyAlignment="1">
      <alignment/>
    </xf>
    <xf numFmtId="4" fontId="92" fillId="31" borderId="28" xfId="0" applyNumberFormat="1" applyFont="1" applyFill="1" applyBorder="1" applyAlignment="1">
      <alignment horizontal="right"/>
    </xf>
    <xf numFmtId="4" fontId="92" fillId="0" borderId="28" xfId="0" applyNumberFormat="1" applyFont="1" applyBorder="1" applyAlignment="1">
      <alignment horizontal="right"/>
    </xf>
    <xf numFmtId="4" fontId="92" fillId="5" borderId="88" xfId="0" applyNumberFormat="1" applyFont="1" applyFill="1" applyBorder="1" applyAlignment="1">
      <alignment horizontal="right"/>
    </xf>
    <xf numFmtId="4" fontId="92" fillId="0" borderId="0" xfId="0" applyNumberFormat="1" applyFont="1" applyBorder="1" applyAlignment="1">
      <alignment horizontal="right"/>
    </xf>
    <xf numFmtId="4" fontId="93" fillId="0" borderId="0" xfId="0" applyNumberFormat="1" applyFont="1" applyAlignment="1">
      <alignment/>
    </xf>
    <xf numFmtId="3" fontId="90" fillId="31" borderId="28" xfId="0" applyNumberFormat="1" applyFont="1" applyFill="1" applyBorder="1" applyAlignment="1">
      <alignment horizontal="center" vertical="center" wrapText="1"/>
    </xf>
    <xf numFmtId="183" fontId="94" fillId="0" borderId="0" xfId="0" applyNumberFormat="1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181" fontId="90" fillId="31" borderId="91" xfId="0" applyNumberFormat="1" applyFont="1" applyFill="1" applyBorder="1" applyAlignment="1">
      <alignment horizontal="center"/>
    </xf>
    <xf numFmtId="183" fontId="91" fillId="0" borderId="0" xfId="0" applyNumberFormat="1" applyFont="1" applyAlignment="1">
      <alignment/>
    </xf>
    <xf numFmtId="0" fontId="91" fillId="0" borderId="0" xfId="0" applyFont="1" applyAlignment="1">
      <alignment/>
    </xf>
    <xf numFmtId="1" fontId="90" fillId="47" borderId="115" xfId="0" applyNumberFormat="1" applyFont="1" applyFill="1" applyBorder="1" applyAlignment="1">
      <alignment horizontal="center" vertical="center" wrapText="1"/>
    </xf>
    <xf numFmtId="1" fontId="90" fillId="47" borderId="116" xfId="0" applyNumberFormat="1" applyFont="1" applyFill="1" applyBorder="1" applyAlignment="1">
      <alignment horizontal="center" vertical="center" wrapText="1"/>
    </xf>
    <xf numFmtId="4" fontId="90" fillId="48" borderId="117" xfId="0" applyNumberFormat="1" applyFont="1" applyFill="1" applyBorder="1" applyAlignment="1">
      <alignment horizontal="right"/>
    </xf>
    <xf numFmtId="4" fontId="84" fillId="0" borderId="118" xfId="0" applyNumberFormat="1" applyFont="1" applyFill="1" applyBorder="1" applyAlignment="1">
      <alignment horizontal="right"/>
    </xf>
    <xf numFmtId="4" fontId="90" fillId="48" borderId="118" xfId="0" applyNumberFormat="1" applyFont="1" applyFill="1" applyBorder="1" applyAlignment="1">
      <alignment horizontal="right"/>
    </xf>
    <xf numFmtId="4" fontId="84" fillId="0" borderId="119" xfId="0" applyNumberFormat="1" applyFont="1" applyFill="1" applyBorder="1" applyAlignment="1">
      <alignment horizontal="right"/>
    </xf>
    <xf numFmtId="4" fontId="90" fillId="48" borderId="120" xfId="0" applyNumberFormat="1" applyFont="1" applyFill="1" applyBorder="1" applyAlignment="1">
      <alignment horizontal="right" vertical="center"/>
    </xf>
    <xf numFmtId="4" fontId="84" fillId="0" borderId="0" xfId="0" applyNumberFormat="1" applyFont="1" applyAlignment="1">
      <alignment/>
    </xf>
    <xf numFmtId="4" fontId="90" fillId="5" borderId="91" xfId="0" applyNumberFormat="1" applyFont="1" applyFill="1" applyBorder="1" applyAlignment="1">
      <alignment horizontal="center" vertical="center"/>
    </xf>
    <xf numFmtId="4" fontId="90" fillId="5" borderId="92" xfId="0" applyNumberFormat="1" applyFont="1" applyFill="1" applyBorder="1" applyAlignment="1">
      <alignment horizontal="center"/>
    </xf>
    <xf numFmtId="4" fontId="90" fillId="49" borderId="121" xfId="0" applyNumberFormat="1" applyFont="1" applyFill="1" applyBorder="1" applyAlignment="1">
      <alignment/>
    </xf>
    <xf numFmtId="4" fontId="85" fillId="0" borderId="0" xfId="0" applyNumberFormat="1" applyFont="1" applyAlignment="1">
      <alignment/>
    </xf>
    <xf numFmtId="1" fontId="95" fillId="47" borderId="122" xfId="0" applyNumberFormat="1" applyFont="1" applyFill="1" applyBorder="1" applyAlignment="1">
      <alignment horizontal="center" vertical="center" wrapText="1"/>
    </xf>
    <xf numFmtId="49" fontId="5" fillId="52" borderId="94" xfId="0" applyNumberFormat="1" applyFont="1" applyFill="1" applyBorder="1" applyAlignment="1">
      <alignment horizontal="left" vertical="center"/>
    </xf>
    <xf numFmtId="49" fontId="6" fillId="31" borderId="39" xfId="0" applyNumberFormat="1" applyFont="1" applyFill="1" applyBorder="1" applyAlignment="1">
      <alignment/>
    </xf>
    <xf numFmtId="49" fontId="6" fillId="0" borderId="39" xfId="0" applyNumberFormat="1" applyFont="1" applyBorder="1" applyAlignment="1">
      <alignment/>
    </xf>
    <xf numFmtId="49" fontId="6" fillId="14" borderId="39" xfId="0" applyNumberFormat="1" applyFont="1" applyFill="1" applyBorder="1" applyAlignment="1">
      <alignment/>
    </xf>
    <xf numFmtId="49" fontId="5" fillId="17" borderId="39" xfId="0" applyNumberFormat="1" applyFont="1" applyFill="1" applyBorder="1" applyAlignment="1">
      <alignment/>
    </xf>
    <xf numFmtId="49" fontId="6" fillId="58" borderId="39" xfId="0" applyNumberFormat="1" applyFont="1" applyFill="1" applyBorder="1" applyAlignment="1">
      <alignment/>
    </xf>
    <xf numFmtId="49" fontId="6" fillId="0" borderId="39" xfId="0" applyNumberFormat="1" applyFont="1" applyFill="1" applyBorder="1" applyAlignment="1">
      <alignment/>
    </xf>
    <xf numFmtId="0" fontId="6" fillId="31" borderId="39" xfId="0" applyFont="1" applyFill="1" applyBorder="1" applyAlignment="1">
      <alignment horizontal="left"/>
    </xf>
    <xf numFmtId="49" fontId="6" fillId="0" borderId="123" xfId="0" applyNumberFormat="1" applyFont="1" applyFill="1" applyBorder="1" applyAlignment="1">
      <alignment/>
    </xf>
    <xf numFmtId="1" fontId="95" fillId="47" borderId="121" xfId="0" applyNumberFormat="1" applyFont="1" applyFill="1" applyBorder="1" applyAlignment="1">
      <alignment horizontal="center" vertical="center" wrapText="1"/>
    </xf>
    <xf numFmtId="4" fontId="90" fillId="52" borderId="124" xfId="0" applyNumberFormat="1" applyFont="1" applyFill="1" applyBorder="1" applyAlignment="1">
      <alignment horizontal="right" vertical="center" wrapText="1"/>
    </xf>
    <xf numFmtId="4" fontId="90" fillId="49" borderId="125" xfId="0" applyNumberFormat="1" applyFont="1" applyFill="1" applyBorder="1" applyAlignment="1">
      <alignment/>
    </xf>
    <xf numFmtId="4" fontId="84" fillId="31" borderId="126" xfId="0" applyNumberFormat="1" applyFont="1" applyFill="1" applyBorder="1" applyAlignment="1">
      <alignment/>
    </xf>
    <xf numFmtId="4" fontId="84" fillId="0" borderId="126" xfId="0" applyNumberFormat="1" applyFont="1" applyBorder="1" applyAlignment="1">
      <alignment/>
    </xf>
    <xf numFmtId="4" fontId="84" fillId="14" borderId="126" xfId="0" applyNumberFormat="1" applyFont="1" applyFill="1" applyBorder="1" applyAlignment="1">
      <alignment/>
    </xf>
    <xf numFmtId="4" fontId="90" fillId="17" borderId="126" xfId="0" applyNumberFormat="1" applyFont="1" applyFill="1" applyBorder="1" applyAlignment="1">
      <alignment/>
    </xf>
    <xf numFmtId="4" fontId="84" fillId="58" borderId="126" xfId="0" applyNumberFormat="1" applyFont="1" applyFill="1" applyBorder="1" applyAlignment="1">
      <alignment/>
    </xf>
    <xf numFmtId="4" fontId="84" fillId="0" borderId="126" xfId="0" applyNumberFormat="1" applyFont="1" applyFill="1" applyBorder="1" applyAlignment="1">
      <alignment/>
    </xf>
    <xf numFmtId="4" fontId="84" fillId="0" borderId="127" xfId="0" applyNumberFormat="1" applyFont="1" applyBorder="1" applyAlignment="1">
      <alignment/>
    </xf>
    <xf numFmtId="183" fontId="84" fillId="0" borderId="0" xfId="0" applyNumberFormat="1" applyFont="1" applyAlignment="1">
      <alignment/>
    </xf>
    <xf numFmtId="183" fontId="90" fillId="5" borderId="91" xfId="0" applyNumberFormat="1" applyFont="1" applyFill="1" applyBorder="1" applyAlignment="1">
      <alignment horizontal="center" vertical="center"/>
    </xf>
    <xf numFmtId="181" fontId="90" fillId="5" borderId="92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49" fontId="5" fillId="49" borderId="39" xfId="0" applyNumberFormat="1" applyFont="1" applyFill="1" applyBorder="1" applyAlignment="1">
      <alignment/>
    </xf>
    <xf numFmtId="0" fontId="6" fillId="31" borderId="39" xfId="0" applyFont="1" applyFill="1" applyBorder="1" applyAlignment="1">
      <alignment/>
    </xf>
    <xf numFmtId="49" fontId="6" fillId="3" borderId="39" xfId="0" applyNumberFormat="1" applyFont="1" applyFill="1" applyBorder="1" applyAlignment="1">
      <alignment/>
    </xf>
    <xf numFmtId="49" fontId="6" fillId="3" borderId="128" xfId="0" applyNumberFormat="1" applyFont="1" applyFill="1" applyBorder="1" applyAlignment="1">
      <alignment/>
    </xf>
    <xf numFmtId="4" fontId="90" fillId="52" borderId="129" xfId="0" applyNumberFormat="1" applyFont="1" applyFill="1" applyBorder="1" applyAlignment="1">
      <alignment horizontal="right" vertical="center" wrapText="1"/>
    </xf>
    <xf numFmtId="4" fontId="90" fillId="49" borderId="126" xfId="0" applyNumberFormat="1" applyFont="1" applyFill="1" applyBorder="1" applyAlignment="1">
      <alignment/>
    </xf>
    <xf numFmtId="4" fontId="84" fillId="0" borderId="130" xfId="0" applyNumberFormat="1" applyFont="1" applyFill="1" applyBorder="1" applyAlignment="1">
      <alignment/>
    </xf>
    <xf numFmtId="183" fontId="90" fillId="62" borderId="91" xfId="0" applyNumberFormat="1" applyFont="1" applyFill="1" applyBorder="1" applyAlignment="1">
      <alignment horizontal="center" vertical="center"/>
    </xf>
    <xf numFmtId="181" fontId="90" fillId="62" borderId="92" xfId="0" applyNumberFormat="1" applyFont="1" applyFill="1" applyBorder="1" applyAlignment="1">
      <alignment horizontal="center"/>
    </xf>
    <xf numFmtId="181" fontId="95" fillId="64" borderId="122" xfId="0" applyNumberFormat="1" applyFont="1" applyFill="1" applyBorder="1" applyAlignment="1">
      <alignment horizontal="center" vertical="center" wrapText="1"/>
    </xf>
    <xf numFmtId="49" fontId="6" fillId="19" borderId="39" xfId="0" applyNumberFormat="1" applyFont="1" applyFill="1" applyBorder="1" applyAlignment="1">
      <alignment/>
    </xf>
    <xf numFmtId="49" fontId="6" fillId="54" borderId="39" xfId="0" applyNumberFormat="1" applyFont="1" applyFill="1" applyBorder="1" applyAlignment="1">
      <alignment/>
    </xf>
    <xf numFmtId="49" fontId="6" fillId="16" borderId="39" xfId="0" applyNumberFormat="1" applyFont="1" applyFill="1" applyBorder="1" applyAlignment="1">
      <alignment/>
    </xf>
    <xf numFmtId="49" fontId="6" fillId="0" borderId="123" xfId="0" applyNumberFormat="1" applyFont="1" applyBorder="1" applyAlignment="1">
      <alignment/>
    </xf>
    <xf numFmtId="4" fontId="84" fillId="19" borderId="126" xfId="0" applyNumberFormat="1" applyFont="1" applyFill="1" applyBorder="1" applyAlignment="1">
      <alignment/>
    </xf>
    <xf numFmtId="4" fontId="84" fillId="54" borderId="126" xfId="0" applyNumberFormat="1" applyFont="1" applyFill="1" applyBorder="1" applyAlignment="1">
      <alignment/>
    </xf>
    <xf numFmtId="4" fontId="84" fillId="16" borderId="126" xfId="0" applyNumberFormat="1" applyFont="1" applyFill="1" applyBorder="1" applyAlignment="1">
      <alignment/>
    </xf>
    <xf numFmtId="181" fontId="90" fillId="62" borderId="89" xfId="0" applyNumberFormat="1" applyFont="1" applyFill="1" applyBorder="1" applyAlignment="1">
      <alignment horizontal="center"/>
    </xf>
    <xf numFmtId="1" fontId="95" fillId="64" borderId="124" xfId="0" applyNumberFormat="1" applyFont="1" applyFill="1" applyBorder="1" applyAlignment="1">
      <alignment horizontal="center" vertical="center" wrapText="1"/>
    </xf>
    <xf numFmtId="1" fontId="95" fillId="64" borderId="131" xfId="0" applyNumberFormat="1" applyFont="1" applyFill="1" applyBorder="1" applyAlignment="1">
      <alignment horizontal="center" vertical="center" wrapText="1"/>
    </xf>
    <xf numFmtId="4" fontId="84" fillId="0" borderId="127" xfId="0" applyNumberFormat="1" applyFont="1" applyFill="1" applyBorder="1" applyAlignment="1">
      <alignment/>
    </xf>
    <xf numFmtId="183" fontId="90" fillId="5" borderId="101" xfId="0" applyNumberFormat="1" applyFont="1" applyFill="1" applyBorder="1" applyAlignment="1">
      <alignment horizontal="center" vertical="center"/>
    </xf>
    <xf numFmtId="1" fontId="95" fillId="47" borderId="132" xfId="0" applyNumberFormat="1" applyFont="1" applyFill="1" applyBorder="1" applyAlignment="1">
      <alignment horizontal="center" vertical="center" wrapText="1"/>
    </xf>
    <xf numFmtId="181" fontId="90" fillId="5" borderId="89" xfId="0" applyNumberFormat="1" applyFont="1" applyFill="1" applyBorder="1" applyAlignment="1">
      <alignment horizontal="center"/>
    </xf>
    <xf numFmtId="1" fontId="95" fillId="47" borderId="124" xfId="0" applyNumberFormat="1" applyFont="1" applyFill="1" applyBorder="1" applyAlignment="1">
      <alignment horizontal="center" vertical="center" wrapText="1"/>
    </xf>
    <xf numFmtId="1" fontId="95" fillId="47" borderId="130" xfId="0" applyNumberFormat="1" applyFont="1" applyFill="1" applyBorder="1" applyAlignment="1">
      <alignment horizontal="center" vertical="center" wrapText="1"/>
    </xf>
    <xf numFmtId="0" fontId="6" fillId="58" borderId="39" xfId="0" applyFont="1" applyFill="1" applyBorder="1" applyAlignment="1">
      <alignment/>
    </xf>
    <xf numFmtId="49" fontId="6" fillId="31" borderId="39" xfId="0" applyNumberFormat="1" applyFont="1" applyFill="1" applyBorder="1" applyAlignment="1">
      <alignment horizontal="left"/>
    </xf>
    <xf numFmtId="4" fontId="90" fillId="5" borderId="101" xfId="0" applyNumberFormat="1" applyFont="1" applyFill="1" applyBorder="1" applyAlignment="1">
      <alignment horizontal="center" vertical="center"/>
    </xf>
    <xf numFmtId="4" fontId="90" fillId="31" borderId="36" xfId="0" applyNumberFormat="1" applyFont="1" applyFill="1" applyBorder="1" applyAlignment="1">
      <alignment/>
    </xf>
    <xf numFmtId="4" fontId="84" fillId="0" borderId="36" xfId="0" applyNumberFormat="1" applyFont="1" applyFill="1" applyBorder="1" applyAlignment="1">
      <alignment/>
    </xf>
    <xf numFmtId="4" fontId="65" fillId="0" borderId="36" xfId="55" applyNumberFormat="1" applyFont="1" applyFill="1" applyBorder="1" applyAlignment="1" applyProtection="1">
      <alignment/>
      <protection/>
    </xf>
    <xf numFmtId="4" fontId="90" fillId="58" borderId="36" xfId="0" applyNumberFormat="1" applyFont="1" applyFill="1" applyBorder="1" applyAlignment="1">
      <alignment/>
    </xf>
    <xf numFmtId="4" fontId="84" fillId="0" borderId="36" xfId="0" applyNumberFormat="1" applyFont="1" applyFill="1" applyBorder="1" applyAlignment="1">
      <alignment horizontal="right"/>
    </xf>
    <xf numFmtId="4" fontId="84" fillId="10" borderId="36" xfId="0" applyNumberFormat="1" applyFont="1" applyFill="1" applyBorder="1" applyAlignment="1">
      <alignment/>
    </xf>
    <xf numFmtId="4" fontId="84" fillId="53" borderId="36" xfId="0" applyNumberFormat="1" applyFont="1" applyFill="1" applyBorder="1" applyAlignment="1">
      <alignment/>
    </xf>
    <xf numFmtId="4" fontId="84" fillId="60" borderId="36" xfId="0" applyNumberFormat="1" applyFont="1" applyFill="1" applyBorder="1" applyAlignment="1">
      <alignment/>
    </xf>
    <xf numFmtId="4" fontId="84" fillId="56" borderId="44" xfId="0" applyNumberFormat="1" applyFont="1" applyFill="1" applyBorder="1" applyAlignment="1">
      <alignment/>
    </xf>
    <xf numFmtId="4" fontId="90" fillId="5" borderId="89" xfId="0" applyNumberFormat="1" applyFont="1" applyFill="1" applyBorder="1" applyAlignment="1">
      <alignment horizontal="center"/>
    </xf>
    <xf numFmtId="4" fontId="90" fillId="52" borderId="132" xfId="0" applyNumberFormat="1" applyFont="1" applyFill="1" applyBorder="1" applyAlignment="1">
      <alignment horizontal="right" vertical="center" wrapText="1"/>
    </xf>
    <xf numFmtId="49" fontId="5" fillId="31" borderId="39" xfId="0" applyNumberFormat="1" applyFont="1" applyFill="1" applyBorder="1" applyAlignment="1">
      <alignment/>
    </xf>
    <xf numFmtId="4" fontId="90" fillId="31" borderId="126" xfId="0" applyNumberFormat="1" applyFont="1" applyFill="1" applyBorder="1" applyAlignment="1">
      <alignment/>
    </xf>
    <xf numFmtId="10" fontId="84" fillId="0" borderId="0" xfId="0" applyNumberFormat="1" applyFont="1" applyAlignment="1">
      <alignment/>
    </xf>
    <xf numFmtId="10" fontId="85" fillId="0" borderId="0" xfId="0" applyNumberFormat="1" applyFont="1" applyAlignment="1">
      <alignment/>
    </xf>
    <xf numFmtId="0" fontId="6" fillId="0" borderId="39" xfId="0" applyNumberFormat="1" applyFont="1" applyBorder="1" applyAlignment="1">
      <alignment/>
    </xf>
    <xf numFmtId="4" fontId="84" fillId="58" borderId="126" xfId="0" applyNumberFormat="1" applyFont="1" applyFill="1" applyBorder="1" applyAlignment="1">
      <alignment horizontal="right"/>
    </xf>
    <xf numFmtId="49" fontId="22" fillId="0" borderId="39" xfId="0" applyNumberFormat="1" applyFont="1" applyBorder="1" applyAlignment="1">
      <alignment/>
    </xf>
    <xf numFmtId="181" fontId="90" fillId="5" borderId="91" xfId="0" applyNumberFormat="1" applyFont="1" applyFill="1" applyBorder="1" applyAlignment="1">
      <alignment horizontal="center"/>
    </xf>
    <xf numFmtId="4" fontId="90" fillId="52" borderId="133" xfId="0" applyNumberFormat="1" applyFont="1" applyFill="1" applyBorder="1" applyAlignment="1">
      <alignment horizontal="right" vertical="center" wrapText="1"/>
    </xf>
    <xf numFmtId="183" fontId="85" fillId="0" borderId="0" xfId="0" applyNumberFormat="1" applyFont="1" applyBorder="1" applyAlignment="1">
      <alignment/>
    </xf>
    <xf numFmtId="4" fontId="84" fillId="0" borderId="0" xfId="0" applyNumberFormat="1" applyFont="1" applyFill="1" applyBorder="1" applyAlignment="1">
      <alignment/>
    </xf>
    <xf numFmtId="183" fontId="84" fillId="0" borderId="0" xfId="0" applyNumberFormat="1" applyFont="1" applyBorder="1" applyAlignment="1">
      <alignment/>
    </xf>
    <xf numFmtId="181" fontId="90" fillId="62" borderId="91" xfId="0" applyNumberFormat="1" applyFont="1" applyFill="1" applyBorder="1" applyAlignment="1">
      <alignment horizontal="center"/>
    </xf>
    <xf numFmtId="183" fontId="85" fillId="0" borderId="0" xfId="0" applyNumberFormat="1" applyFont="1" applyAlignment="1">
      <alignment/>
    </xf>
    <xf numFmtId="1" fontId="95" fillId="47" borderId="131" xfId="0" applyNumberFormat="1" applyFont="1" applyFill="1" applyBorder="1" applyAlignment="1">
      <alignment horizontal="center" vertical="center" wrapText="1"/>
    </xf>
    <xf numFmtId="49" fontId="5" fillId="17" borderId="39" xfId="0" applyNumberFormat="1" applyFont="1" applyFill="1" applyBorder="1" applyAlignment="1">
      <alignment/>
    </xf>
    <xf numFmtId="4" fontId="84" fillId="3" borderId="126" xfId="0" applyNumberFormat="1" applyFont="1" applyFill="1" applyBorder="1" applyAlignment="1">
      <alignment/>
    </xf>
    <xf numFmtId="49" fontId="86" fillId="0" borderId="0" xfId="0" applyNumberFormat="1" applyFont="1" applyBorder="1" applyAlignment="1">
      <alignment horizontal="left"/>
    </xf>
    <xf numFmtId="49" fontId="6" fillId="31" borderId="39" xfId="0" applyNumberFormat="1" applyFont="1" applyFill="1" applyBorder="1" applyAlignment="1">
      <alignment/>
    </xf>
    <xf numFmtId="4" fontId="90" fillId="52" borderId="117" xfId="0" applyNumberFormat="1" applyFont="1" applyFill="1" applyBorder="1" applyAlignment="1">
      <alignment horizontal="right" vertical="center" wrapText="1"/>
    </xf>
    <xf numFmtId="4" fontId="90" fillId="49" borderId="118" xfId="0" applyNumberFormat="1" applyFont="1" applyFill="1" applyBorder="1" applyAlignment="1">
      <alignment/>
    </xf>
    <xf numFmtId="4" fontId="84" fillId="31" borderId="118" xfId="0" applyNumberFormat="1" applyFont="1" applyFill="1" applyBorder="1" applyAlignment="1">
      <alignment/>
    </xf>
    <xf numFmtId="4" fontId="84" fillId="0" borderId="118" xfId="0" applyNumberFormat="1" applyFont="1" applyFill="1" applyBorder="1" applyAlignment="1">
      <alignment/>
    </xf>
    <xf numFmtId="4" fontId="84" fillId="0" borderId="118" xfId="0" applyNumberFormat="1" applyFont="1" applyBorder="1" applyAlignment="1">
      <alignment/>
    </xf>
    <xf numFmtId="4" fontId="84" fillId="0" borderId="134" xfId="0" applyNumberFormat="1" applyFont="1" applyFill="1" applyBorder="1" applyAlignment="1">
      <alignment/>
    </xf>
    <xf numFmtId="181" fontId="90" fillId="5" borderId="91" xfId="0" applyNumberFormat="1" applyFont="1" applyFill="1" applyBorder="1" applyAlignment="1">
      <alignment horizontal="center" vertical="center"/>
    </xf>
    <xf numFmtId="181" fontId="90" fillId="63" borderId="91" xfId="0" applyNumberFormat="1" applyFont="1" applyFill="1" applyBorder="1" applyAlignment="1">
      <alignment horizontal="center" vertical="center"/>
    </xf>
    <xf numFmtId="4" fontId="90" fillId="51" borderId="124" xfId="0" applyNumberFormat="1" applyFont="1" applyFill="1" applyBorder="1" applyAlignment="1">
      <alignment vertical="center" wrapText="1"/>
    </xf>
    <xf numFmtId="4" fontId="90" fillId="49" borderId="135" xfId="0" applyNumberFormat="1" applyFont="1" applyFill="1" applyBorder="1" applyAlignment="1">
      <alignment/>
    </xf>
    <xf numFmtId="4" fontId="90" fillId="31" borderId="118" xfId="0" applyNumberFormat="1" applyFont="1" applyFill="1" applyBorder="1" applyAlignment="1">
      <alignment/>
    </xf>
    <xf numFmtId="4" fontId="84" fillId="58" borderId="118" xfId="0" applyNumberFormat="1" applyFont="1" applyFill="1" applyBorder="1" applyAlignment="1">
      <alignment/>
    </xf>
    <xf numFmtId="4" fontId="90" fillId="58" borderId="118" xfId="0" applyNumberFormat="1" applyFont="1" applyFill="1" applyBorder="1" applyAlignment="1">
      <alignment/>
    </xf>
    <xf numFmtId="4" fontId="84" fillId="19" borderId="118" xfId="0" applyNumberFormat="1" applyFont="1" applyFill="1" applyBorder="1" applyAlignment="1">
      <alignment/>
    </xf>
    <xf numFmtId="4" fontId="84" fillId="54" borderId="134" xfId="0" applyNumberFormat="1" applyFont="1" applyFill="1" applyBorder="1" applyAlignment="1">
      <alignment/>
    </xf>
    <xf numFmtId="181" fontId="90" fillId="63" borderId="89" xfId="0" applyNumberFormat="1" applyFont="1" applyFill="1" applyBorder="1" applyAlignment="1">
      <alignment horizontal="center"/>
    </xf>
    <xf numFmtId="1" fontId="95" fillId="65" borderId="124" xfId="0" applyNumberFormat="1" applyFont="1" applyFill="1" applyBorder="1" applyAlignment="1">
      <alignment horizontal="center" vertical="center" wrapText="1"/>
    </xf>
    <xf numFmtId="1" fontId="95" fillId="65" borderId="131" xfId="0" applyNumberFormat="1" applyFont="1" applyFill="1" applyBorder="1" applyAlignment="1">
      <alignment horizontal="center" vertical="center" wrapText="1"/>
    </xf>
    <xf numFmtId="49" fontId="5" fillId="51" borderId="39" xfId="0" applyNumberFormat="1" applyFont="1" applyFill="1" applyBorder="1" applyAlignment="1">
      <alignment horizontal="left" vertical="center" wrapText="1"/>
    </xf>
    <xf numFmtId="0" fontId="6" fillId="58" borderId="39" xfId="0" applyFont="1" applyFill="1" applyBorder="1" applyAlignment="1">
      <alignment horizontal="left"/>
    </xf>
    <xf numFmtId="4" fontId="90" fillId="51" borderId="136" xfId="0" applyNumberFormat="1" applyFont="1" applyFill="1" applyBorder="1" applyAlignment="1">
      <alignment vertical="center" wrapText="1"/>
    </xf>
    <xf numFmtId="4" fontId="84" fillId="0" borderId="126" xfId="0" applyNumberFormat="1" applyFont="1" applyFill="1" applyBorder="1" applyAlignment="1">
      <alignment/>
    </xf>
    <xf numFmtId="185" fontId="90" fillId="5" borderId="101" xfId="0" applyNumberFormat="1" applyFont="1" applyFill="1" applyBorder="1" applyAlignment="1">
      <alignment horizontal="center" vertical="center"/>
    </xf>
    <xf numFmtId="185" fontId="90" fillId="5" borderId="92" xfId="0" applyNumberFormat="1" applyFont="1" applyFill="1" applyBorder="1" applyAlignment="1">
      <alignment horizontal="center"/>
    </xf>
    <xf numFmtId="183" fontId="86" fillId="0" borderId="0" xfId="0" applyNumberFormat="1" applyFont="1" applyBorder="1" applyAlignment="1">
      <alignment/>
    </xf>
    <xf numFmtId="181" fontId="90" fillId="63" borderId="105" xfId="0" applyNumberFormat="1" applyFont="1" applyFill="1" applyBorder="1" applyAlignment="1">
      <alignment horizontal="center" vertical="center"/>
    </xf>
    <xf numFmtId="49" fontId="5" fillId="51" borderId="95" xfId="0" applyNumberFormat="1" applyFont="1" applyFill="1" applyBorder="1" applyAlignment="1">
      <alignment horizontal="left" vertical="center" wrapText="1"/>
    </xf>
    <xf numFmtId="1" fontId="95" fillId="47" borderId="137" xfId="0" applyNumberFormat="1" applyFont="1" applyFill="1" applyBorder="1" applyAlignment="1">
      <alignment horizontal="center" vertical="center" wrapText="1"/>
    </xf>
    <xf numFmtId="4" fontId="90" fillId="51" borderId="129" xfId="0" applyNumberFormat="1" applyFont="1" applyFill="1" applyBorder="1" applyAlignment="1">
      <alignment vertical="center" wrapText="1"/>
    </xf>
    <xf numFmtId="49" fontId="5" fillId="63" borderId="138" xfId="0" applyNumberFormat="1" applyFont="1" applyFill="1" applyBorder="1" applyAlignment="1">
      <alignment horizontal="center" vertical="center"/>
    </xf>
    <xf numFmtId="49" fontId="5" fillId="63" borderId="39" xfId="0" applyNumberFormat="1" applyFont="1" applyFill="1" applyBorder="1" applyAlignment="1">
      <alignment horizontal="center" vertical="center"/>
    </xf>
    <xf numFmtId="181" fontId="90" fillId="63" borderId="136" xfId="0" applyNumberFormat="1" applyFont="1" applyFill="1" applyBorder="1" applyAlignment="1">
      <alignment horizontal="center" vertical="center"/>
    </xf>
    <xf numFmtId="181" fontId="90" fillId="63" borderId="126" xfId="0" applyNumberFormat="1" applyFont="1" applyFill="1" applyBorder="1" applyAlignment="1">
      <alignment horizontal="center"/>
    </xf>
    <xf numFmtId="1" fontId="95" fillId="65" borderId="126" xfId="0" applyNumberFormat="1" applyFont="1" applyFill="1" applyBorder="1" applyAlignment="1">
      <alignment horizontal="center" vertical="center" wrapText="1"/>
    </xf>
    <xf numFmtId="1" fontId="95" fillId="65" borderId="127" xfId="0" applyNumberFormat="1" applyFont="1" applyFill="1" applyBorder="1" applyAlignment="1">
      <alignment horizontal="center" vertical="center" wrapText="1"/>
    </xf>
    <xf numFmtId="49" fontId="5" fillId="51" borderId="139" xfId="0" applyNumberFormat="1" applyFont="1" applyFill="1" applyBorder="1" applyAlignment="1">
      <alignment horizontal="left" vertical="center" wrapText="1"/>
    </xf>
    <xf numFmtId="49" fontId="6" fillId="58" borderId="39" xfId="0" applyNumberFormat="1" applyFont="1" applyFill="1" applyBorder="1" applyAlignment="1">
      <alignment/>
    </xf>
    <xf numFmtId="49" fontId="6" fillId="0" borderId="139" xfId="0" applyNumberFormat="1" applyFont="1" applyBorder="1" applyAlignment="1">
      <alignment/>
    </xf>
    <xf numFmtId="4" fontId="84" fillId="0" borderId="140" xfId="0" applyNumberFormat="1" applyFont="1" applyFill="1" applyBorder="1" applyAlignment="1">
      <alignment/>
    </xf>
    <xf numFmtId="4" fontId="90" fillId="51" borderId="117" xfId="0" applyNumberFormat="1" applyFont="1" applyFill="1" applyBorder="1" applyAlignment="1">
      <alignment vertical="center" wrapText="1"/>
    </xf>
    <xf numFmtId="4" fontId="90" fillId="49" borderId="141" xfId="0" applyNumberFormat="1" applyFont="1" applyFill="1" applyBorder="1" applyAlignment="1">
      <alignment/>
    </xf>
    <xf numFmtId="185" fontId="90" fillId="5" borderId="89" xfId="0" applyNumberFormat="1" applyFont="1" applyFill="1" applyBorder="1" applyAlignment="1">
      <alignment horizontal="center"/>
    </xf>
    <xf numFmtId="181" fontId="90" fillId="63" borderId="70" xfId="0" applyNumberFormat="1" applyFont="1" applyFill="1" applyBorder="1" applyAlignment="1">
      <alignment horizontal="center"/>
    </xf>
    <xf numFmtId="49" fontId="6" fillId="0" borderId="42" xfId="0" applyNumberFormat="1" applyFont="1" applyBorder="1" applyAlignment="1">
      <alignment/>
    </xf>
    <xf numFmtId="1" fontId="95" fillId="65" borderId="130" xfId="0" applyNumberFormat="1" applyFont="1" applyFill="1" applyBorder="1" applyAlignment="1">
      <alignment horizontal="center" vertical="center" wrapText="1"/>
    </xf>
    <xf numFmtId="4" fontId="86" fillId="0" borderId="0" xfId="0" applyNumberFormat="1" applyFont="1" applyFill="1" applyBorder="1" applyAlignment="1">
      <alignment horizontal="center" vertical="center"/>
    </xf>
    <xf numFmtId="4" fontId="90" fillId="5" borderId="101" xfId="0" applyNumberFormat="1" applyFont="1" applyFill="1" applyBorder="1" applyAlignment="1">
      <alignment horizontal="center"/>
    </xf>
    <xf numFmtId="1" fontId="90" fillId="47" borderId="142" xfId="0" applyNumberFormat="1" applyFont="1" applyFill="1" applyBorder="1" applyAlignment="1">
      <alignment horizontal="center" vertical="center" wrapText="1"/>
    </xf>
    <xf numFmtId="0" fontId="5" fillId="50" borderId="39" xfId="0" applyFont="1" applyFill="1" applyBorder="1" applyAlignment="1">
      <alignment/>
    </xf>
    <xf numFmtId="0" fontId="6" fillId="0" borderId="123" xfId="0" applyFont="1" applyBorder="1" applyAlignment="1">
      <alignment/>
    </xf>
    <xf numFmtId="4" fontId="90" fillId="50" borderId="136" xfId="0" applyNumberFormat="1" applyFont="1" applyFill="1" applyBorder="1" applyAlignment="1">
      <alignment/>
    </xf>
    <xf numFmtId="4" fontId="84" fillId="5" borderId="126" xfId="0" applyNumberFormat="1" applyFont="1" applyFill="1" applyBorder="1" applyAlignment="1">
      <alignment/>
    </xf>
    <xf numFmtId="4" fontId="84" fillId="48" borderId="126" xfId="0" applyNumberFormat="1" applyFont="1" applyFill="1" applyBorder="1" applyAlignment="1">
      <alignment/>
    </xf>
    <xf numFmtId="0" fontId="5" fillId="50" borderId="81" xfId="0" applyFont="1" applyFill="1" applyBorder="1" applyAlignment="1">
      <alignment/>
    </xf>
    <xf numFmtId="0" fontId="5" fillId="50" borderId="32" xfId="0" applyFont="1" applyFill="1" applyBorder="1" applyAlignment="1">
      <alignment/>
    </xf>
    <xf numFmtId="0" fontId="5" fillId="52" borderId="111" xfId="0" applyFont="1" applyFill="1" applyBorder="1" applyAlignment="1">
      <alignment/>
    </xf>
    <xf numFmtId="4" fontId="90" fillId="7" borderId="101" xfId="0" applyNumberFormat="1" applyFont="1" applyFill="1" applyBorder="1" applyAlignment="1">
      <alignment horizontal="center"/>
    </xf>
    <xf numFmtId="1" fontId="90" fillId="51" borderId="142" xfId="0" applyNumberFormat="1" applyFont="1" applyFill="1" applyBorder="1" applyAlignment="1">
      <alignment horizontal="center" vertical="center" wrapText="1"/>
    </xf>
    <xf numFmtId="4" fontId="90" fillId="50" borderId="117" xfId="0" applyNumberFormat="1" applyFont="1" applyFill="1" applyBorder="1" applyAlignment="1">
      <alignment/>
    </xf>
    <xf numFmtId="4" fontId="84" fillId="5" borderId="118" xfId="0" applyNumberFormat="1" applyFont="1" applyFill="1" applyBorder="1" applyAlignment="1">
      <alignment/>
    </xf>
    <xf numFmtId="4" fontId="84" fillId="48" borderId="118" xfId="0" applyNumberFormat="1" applyFont="1" applyFill="1" applyBorder="1" applyAlignment="1">
      <alignment/>
    </xf>
    <xf numFmtId="4" fontId="90" fillId="50" borderId="118" xfId="0" applyNumberFormat="1" applyFont="1" applyFill="1" applyBorder="1" applyAlignment="1">
      <alignment/>
    </xf>
    <xf numFmtId="4" fontId="84" fillId="3" borderId="118" xfId="0" applyNumberFormat="1" applyFont="1" applyFill="1" applyBorder="1" applyAlignment="1">
      <alignment/>
    </xf>
    <xf numFmtId="4" fontId="84" fillId="3" borderId="119" xfId="0" applyNumberFormat="1" applyFont="1" applyFill="1" applyBorder="1" applyAlignment="1">
      <alignment/>
    </xf>
    <xf numFmtId="4" fontId="90" fillId="52" borderId="142" xfId="0" applyNumberFormat="1" applyFont="1" applyFill="1" applyBorder="1" applyAlignment="1">
      <alignment/>
    </xf>
    <xf numFmtId="1" fontId="90" fillId="66" borderId="143" xfId="0" applyNumberFormat="1" applyFont="1" applyFill="1" applyBorder="1" applyAlignment="1">
      <alignment horizontal="center" vertical="center" wrapText="1"/>
    </xf>
    <xf numFmtId="0" fontId="6" fillId="0" borderId="81" xfId="0" applyFont="1" applyBorder="1" applyAlignment="1">
      <alignment/>
    </xf>
    <xf numFmtId="4" fontId="84" fillId="0" borderId="117" xfId="0" applyNumberFormat="1" applyFont="1" applyBorder="1" applyAlignment="1">
      <alignment/>
    </xf>
    <xf numFmtId="4" fontId="96" fillId="46" borderId="142" xfId="0" applyNumberFormat="1" applyFont="1" applyFill="1" applyBorder="1" applyAlignment="1">
      <alignment/>
    </xf>
    <xf numFmtId="4" fontId="96" fillId="23" borderId="142" xfId="0" applyNumberFormat="1" applyFont="1" applyFill="1" applyBorder="1" applyAlignment="1">
      <alignment/>
    </xf>
  </cellXfs>
  <cellStyles count="91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Excel_BuiltIn_Neutrálna 1" xfId="55"/>
    <cellStyle name="Hyperlink" xfId="56"/>
    <cellStyle name="Kontrolná bunka" xfId="57"/>
    <cellStyle name="Kontrolná bun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eutrálna" xfId="69"/>
    <cellStyle name="Neutrálna 2" xfId="70"/>
    <cellStyle name="Percent" xfId="71"/>
    <cellStyle name="Followed Hyperlink" xfId="72"/>
    <cellStyle name="Poznámka" xfId="73"/>
    <cellStyle name="Poznámka 2" xfId="74"/>
    <cellStyle name="Prepojená bunka" xfId="75"/>
    <cellStyle name="Prepojená bunka 2" xfId="76"/>
    <cellStyle name="Spolu" xfId="77"/>
    <cellStyle name="Spolu 2" xfId="78"/>
    <cellStyle name="Text upozornenia" xfId="79"/>
    <cellStyle name="Text upozornenia 2" xfId="80"/>
    <cellStyle name="Titul" xfId="81"/>
    <cellStyle name="Titul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etľujúci text" xfId="89"/>
    <cellStyle name="Vysvetľujúci text 2" xfId="90"/>
    <cellStyle name="Zlá" xfId="91"/>
    <cellStyle name="Zlá 2" xfId="92"/>
    <cellStyle name="Zvýraznenie1" xfId="93"/>
    <cellStyle name="Zvýraznenie1 2" xfId="94"/>
    <cellStyle name="Zvýraznenie2" xfId="95"/>
    <cellStyle name="Zvýraznenie2 2" xfId="96"/>
    <cellStyle name="Zvýraznenie3" xfId="97"/>
    <cellStyle name="Zvýraznenie3 2" xfId="98"/>
    <cellStyle name="Zvýraznenie4" xfId="99"/>
    <cellStyle name="Zvýraznenie4 2" xfId="100"/>
    <cellStyle name="Zvýraznenie5" xfId="101"/>
    <cellStyle name="Zvýraznenie5 2" xfId="102"/>
    <cellStyle name="Zvýraznenie6" xfId="103"/>
    <cellStyle name="Zvýraznenie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="124" zoomScaleNormal="124" zoomScalePageLayoutView="0" workbookViewId="0" topLeftCell="A1">
      <selection activeCell="B18" sqref="B18"/>
    </sheetView>
  </sheetViews>
  <sheetFormatPr defaultColWidth="11.57421875" defaultRowHeight="12.75"/>
  <cols>
    <col min="1" max="1" width="7.7109375" style="0" customWidth="1"/>
    <col min="2" max="2" width="57.851562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 t="s">
        <v>2</v>
      </c>
      <c r="B3" t="s">
        <v>3</v>
      </c>
    </row>
    <row r="4" spans="1:2" ht="12.75">
      <c r="A4" s="2" t="s">
        <v>4</v>
      </c>
      <c r="B4" t="s">
        <v>5</v>
      </c>
    </row>
    <row r="5" spans="1:2" ht="12.75">
      <c r="A5" s="2" t="s">
        <v>6</v>
      </c>
      <c r="B5" t="s">
        <v>7</v>
      </c>
    </row>
    <row r="6" spans="1:2" ht="12.75">
      <c r="A6" s="2" t="s">
        <v>8</v>
      </c>
      <c r="B6" t="s">
        <v>9</v>
      </c>
    </row>
    <row r="7" spans="1:2" ht="12.75">
      <c r="A7" s="2">
        <v>41</v>
      </c>
      <c r="B7" t="s">
        <v>10</v>
      </c>
    </row>
    <row r="8" spans="1:2" ht="12.75">
      <c r="A8" s="2">
        <v>42</v>
      </c>
      <c r="B8" t="s">
        <v>11</v>
      </c>
    </row>
    <row r="9" spans="1:2" ht="12.75">
      <c r="A9" s="2">
        <v>43</v>
      </c>
      <c r="B9" t="s">
        <v>12</v>
      </c>
    </row>
    <row r="10" spans="1:2" ht="12.75">
      <c r="A10" s="2">
        <v>51</v>
      </c>
      <c r="B10" t="s">
        <v>13</v>
      </c>
    </row>
    <row r="11" spans="1:2" ht="12.75">
      <c r="A11" s="2">
        <v>52</v>
      </c>
      <c r="B11" t="s">
        <v>14</v>
      </c>
    </row>
    <row r="12" spans="1:2" ht="12.75">
      <c r="A12" s="2">
        <v>71</v>
      </c>
      <c r="B12" t="s">
        <v>15</v>
      </c>
    </row>
    <row r="14" spans="1:3" ht="24.75" customHeight="1">
      <c r="A14" s="355" t="s">
        <v>16</v>
      </c>
      <c r="B14" s="355"/>
      <c r="C14" s="355"/>
    </row>
  </sheetData>
  <sheetProtection selectLockedCells="1" selectUnlockedCells="1"/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124" zoomScaleNormal="124" zoomScalePageLayoutView="0" workbookViewId="0" topLeftCell="A7">
      <selection activeCell="L20" sqref="L20"/>
    </sheetView>
  </sheetViews>
  <sheetFormatPr defaultColWidth="11.57421875" defaultRowHeight="12.75"/>
  <cols>
    <col min="1" max="1" width="4.140625" style="0" customWidth="1"/>
    <col min="2" max="2" width="4.8515625" style="0" customWidth="1"/>
    <col min="3" max="3" width="7.7109375" style="0" customWidth="1"/>
    <col min="4" max="4" width="7.140625" style="0" customWidth="1"/>
    <col min="5" max="5" width="35.8515625" style="0" customWidth="1"/>
    <col min="6" max="6" width="11.7109375" style="125" customWidth="1"/>
  </cols>
  <sheetData>
    <row r="1" spans="1:6" ht="20.25" customHeight="1">
      <c r="A1" s="402" t="s">
        <v>189</v>
      </c>
      <c r="B1" s="402"/>
      <c r="C1" s="402"/>
      <c r="D1" s="402"/>
      <c r="E1" s="402"/>
      <c r="F1" s="402"/>
    </row>
    <row r="2" spans="1:6" ht="13.5" thickBot="1">
      <c r="A2" s="40"/>
      <c r="B2" s="40"/>
      <c r="C2" s="40"/>
      <c r="D2" s="40"/>
      <c r="E2" s="40"/>
      <c r="F2" s="564"/>
    </row>
    <row r="3" spans="1:6" ht="12.75" customHeight="1" thickBot="1">
      <c r="A3" s="405"/>
      <c r="B3" s="407" t="s">
        <v>67</v>
      </c>
      <c r="C3" s="408"/>
      <c r="D3" s="388" t="s">
        <v>68</v>
      </c>
      <c r="E3" s="388"/>
      <c r="F3" s="589"/>
    </row>
    <row r="4" spans="1:6" ht="13.5" thickBot="1">
      <c r="A4" s="406"/>
      <c r="B4" s="409"/>
      <c r="C4" s="410"/>
      <c r="D4" s="389"/>
      <c r="E4" s="389"/>
      <c r="F4" s="591"/>
    </row>
    <row r="5" spans="1:6" ht="12.75" customHeight="1" thickBot="1">
      <c r="A5" s="406"/>
      <c r="B5" s="409"/>
      <c r="C5" s="410"/>
      <c r="D5" s="389"/>
      <c r="E5" s="389"/>
      <c r="F5" s="592">
        <v>2019</v>
      </c>
    </row>
    <row r="6" spans="1:6" ht="36.75" customHeight="1" thickBot="1">
      <c r="A6" s="406"/>
      <c r="B6" s="409"/>
      <c r="C6" s="410"/>
      <c r="D6" s="389"/>
      <c r="E6" s="389"/>
      <c r="F6" s="593"/>
    </row>
    <row r="7" spans="1:6" ht="26.25" customHeight="1">
      <c r="A7" s="182"/>
      <c r="B7" s="413" t="s">
        <v>190</v>
      </c>
      <c r="C7" s="401"/>
      <c r="D7" s="401"/>
      <c r="E7" s="401"/>
      <c r="F7" s="572">
        <f>F8</f>
        <v>148700</v>
      </c>
    </row>
    <row r="8" spans="1:6" ht="12.75">
      <c r="A8" s="183">
        <v>1</v>
      </c>
      <c r="B8" s="178" t="s">
        <v>162</v>
      </c>
      <c r="C8" s="393" t="s">
        <v>163</v>
      </c>
      <c r="D8" s="393"/>
      <c r="E8" s="568"/>
      <c r="F8" s="573">
        <f>F9+F17+F25+F31</f>
        <v>148700</v>
      </c>
    </row>
    <row r="9" spans="1:6" ht="12.75">
      <c r="A9" s="183">
        <v>2</v>
      </c>
      <c r="B9" s="144"/>
      <c r="C9" s="137" t="s">
        <v>192</v>
      </c>
      <c r="D9" s="390" t="s">
        <v>193</v>
      </c>
      <c r="E9" s="546"/>
      <c r="F9" s="557">
        <f>F10</f>
        <v>67840</v>
      </c>
    </row>
    <row r="10" spans="1:6" s="50" customFormat="1" ht="12.75">
      <c r="A10" s="183">
        <v>3</v>
      </c>
      <c r="B10" s="146"/>
      <c r="C10" s="130"/>
      <c r="D10" s="380" t="s">
        <v>194</v>
      </c>
      <c r="E10" s="550"/>
      <c r="F10" s="561">
        <f>SUM(F11:F16)</f>
        <v>67840</v>
      </c>
    </row>
    <row r="11" spans="1:6" s="50" customFormat="1" ht="12.75">
      <c r="A11" s="183">
        <v>4</v>
      </c>
      <c r="B11" s="148">
        <v>41</v>
      </c>
      <c r="C11" s="130"/>
      <c r="D11" s="189">
        <v>610</v>
      </c>
      <c r="E11" s="551" t="s">
        <v>450</v>
      </c>
      <c r="F11" s="558">
        <v>25000</v>
      </c>
    </row>
    <row r="12" spans="1:6" s="50" customFormat="1" ht="12.75">
      <c r="A12" s="183">
        <v>5</v>
      </c>
      <c r="B12" s="148">
        <v>41</v>
      </c>
      <c r="C12" s="130"/>
      <c r="D12" s="190">
        <v>620</v>
      </c>
      <c r="E12" s="547" t="s">
        <v>80</v>
      </c>
      <c r="F12" s="558">
        <v>8000</v>
      </c>
    </row>
    <row r="13" spans="1:6" s="50" customFormat="1" ht="12.75">
      <c r="A13" s="183">
        <v>6</v>
      </c>
      <c r="B13" s="148">
        <v>41</v>
      </c>
      <c r="C13" s="130"/>
      <c r="D13" s="190">
        <v>630</v>
      </c>
      <c r="E13" s="547" t="s">
        <v>490</v>
      </c>
      <c r="F13" s="558">
        <v>28340</v>
      </c>
    </row>
    <row r="14" spans="1:6" s="50" customFormat="1" ht="12.75">
      <c r="A14" s="183">
        <v>7</v>
      </c>
      <c r="B14" s="148">
        <v>41</v>
      </c>
      <c r="C14" s="130"/>
      <c r="D14" s="190">
        <v>640</v>
      </c>
      <c r="E14" s="547" t="s">
        <v>512</v>
      </c>
      <c r="F14" s="558">
        <v>300</v>
      </c>
    </row>
    <row r="15" spans="1:6" s="50" customFormat="1" ht="12.75">
      <c r="A15" s="183">
        <v>8</v>
      </c>
      <c r="B15" s="146" t="s">
        <v>419</v>
      </c>
      <c r="C15" s="130"/>
      <c r="D15" s="191">
        <v>630</v>
      </c>
      <c r="E15" s="547" t="s">
        <v>490</v>
      </c>
      <c r="F15" s="558">
        <v>1700</v>
      </c>
    </row>
    <row r="16" spans="1:6" s="50" customFormat="1" ht="12.75">
      <c r="A16" s="183">
        <v>9</v>
      </c>
      <c r="B16" s="148">
        <v>111</v>
      </c>
      <c r="C16" s="130"/>
      <c r="D16" s="190">
        <v>630</v>
      </c>
      <c r="E16" s="547" t="s">
        <v>490</v>
      </c>
      <c r="F16" s="558">
        <v>4500</v>
      </c>
    </row>
    <row r="17" spans="1:6" ht="12.75">
      <c r="A17" s="183">
        <v>10</v>
      </c>
      <c r="B17" s="144"/>
      <c r="C17" s="137" t="s">
        <v>169</v>
      </c>
      <c r="D17" s="394" t="s">
        <v>445</v>
      </c>
      <c r="E17" s="569"/>
      <c r="F17" s="557">
        <f>SUM(F18)</f>
        <v>37840</v>
      </c>
    </row>
    <row r="18" spans="1:6" ht="12.75">
      <c r="A18" s="183">
        <v>11</v>
      </c>
      <c r="B18" s="144"/>
      <c r="C18" s="106"/>
      <c r="D18" s="412" t="s">
        <v>445</v>
      </c>
      <c r="E18" s="594"/>
      <c r="F18" s="561">
        <f>SUM(F19:F24)</f>
        <v>37840</v>
      </c>
    </row>
    <row r="19" spans="1:6" ht="12.75">
      <c r="A19" s="183">
        <v>12</v>
      </c>
      <c r="B19" s="147">
        <v>41</v>
      </c>
      <c r="C19" s="106"/>
      <c r="D19" s="189">
        <v>610</v>
      </c>
      <c r="E19" s="551" t="s">
        <v>450</v>
      </c>
      <c r="F19" s="558">
        <v>26000</v>
      </c>
    </row>
    <row r="20" spans="1:6" ht="12.75">
      <c r="A20" s="183">
        <v>13</v>
      </c>
      <c r="B20" s="147">
        <v>41</v>
      </c>
      <c r="C20" s="106"/>
      <c r="D20" s="190">
        <v>620</v>
      </c>
      <c r="E20" s="547" t="s">
        <v>80</v>
      </c>
      <c r="F20" s="558">
        <v>8600</v>
      </c>
    </row>
    <row r="21" spans="1:6" ht="12.75">
      <c r="A21" s="183">
        <v>14</v>
      </c>
      <c r="B21" s="147">
        <v>41</v>
      </c>
      <c r="C21" s="106"/>
      <c r="D21" s="190">
        <v>630</v>
      </c>
      <c r="E21" s="547" t="s">
        <v>490</v>
      </c>
      <c r="F21" s="558">
        <v>2940</v>
      </c>
    </row>
    <row r="22" spans="1:6" ht="12.75">
      <c r="A22" s="183">
        <v>15</v>
      </c>
      <c r="B22" s="147">
        <v>41</v>
      </c>
      <c r="C22" s="106"/>
      <c r="D22" s="190">
        <v>640</v>
      </c>
      <c r="E22" s="547" t="s">
        <v>512</v>
      </c>
      <c r="F22" s="562">
        <v>300</v>
      </c>
    </row>
    <row r="23" spans="1:6" ht="12.75">
      <c r="A23" s="183">
        <v>16</v>
      </c>
      <c r="B23" s="147">
        <v>111</v>
      </c>
      <c r="C23" s="106"/>
      <c r="D23" s="190">
        <v>630</v>
      </c>
      <c r="E23" s="547" t="s">
        <v>490</v>
      </c>
      <c r="F23" s="562"/>
    </row>
    <row r="24" spans="1:6" ht="12.75">
      <c r="A24" s="183">
        <v>17</v>
      </c>
      <c r="B24" s="144" t="s">
        <v>493</v>
      </c>
      <c r="C24" s="106"/>
      <c r="D24" s="190">
        <v>630</v>
      </c>
      <c r="E24" s="547" t="s">
        <v>490</v>
      </c>
      <c r="F24" s="562"/>
    </row>
    <row r="25" spans="1:6" ht="12.75">
      <c r="A25" s="183">
        <v>18</v>
      </c>
      <c r="B25" s="144"/>
      <c r="C25" s="137" t="s">
        <v>626</v>
      </c>
      <c r="D25" s="394" t="s">
        <v>602</v>
      </c>
      <c r="E25" s="569"/>
      <c r="F25" s="557">
        <f>F26</f>
        <v>18820</v>
      </c>
    </row>
    <row r="26" spans="1:6" ht="12.75">
      <c r="A26" s="183">
        <v>19</v>
      </c>
      <c r="B26" s="144"/>
      <c r="C26" s="106"/>
      <c r="D26" s="412" t="s">
        <v>602</v>
      </c>
      <c r="E26" s="594"/>
      <c r="F26" s="561">
        <f>SUM(F27:F30)</f>
        <v>18820</v>
      </c>
    </row>
    <row r="27" spans="1:6" ht="12.75">
      <c r="A27" s="183">
        <v>20</v>
      </c>
      <c r="B27" s="147">
        <v>41</v>
      </c>
      <c r="C27" s="106"/>
      <c r="D27" s="189">
        <v>610</v>
      </c>
      <c r="E27" s="551" t="s">
        <v>450</v>
      </c>
      <c r="F27" s="558">
        <v>10500</v>
      </c>
    </row>
    <row r="28" spans="1:6" ht="12.75">
      <c r="A28" s="183">
        <v>21</v>
      </c>
      <c r="B28" s="147">
        <v>41</v>
      </c>
      <c r="C28" s="106"/>
      <c r="D28" s="190">
        <v>620</v>
      </c>
      <c r="E28" s="547" t="s">
        <v>80</v>
      </c>
      <c r="F28" s="558">
        <v>3400</v>
      </c>
    </row>
    <row r="29" spans="1:6" ht="12.75">
      <c r="A29" s="183">
        <v>22</v>
      </c>
      <c r="B29" s="147">
        <v>41</v>
      </c>
      <c r="C29" s="106"/>
      <c r="D29" s="190">
        <v>630</v>
      </c>
      <c r="E29" s="547" t="s">
        <v>490</v>
      </c>
      <c r="F29" s="558">
        <v>4620</v>
      </c>
    </row>
    <row r="30" spans="1:6" ht="12.75">
      <c r="A30" s="183">
        <v>23</v>
      </c>
      <c r="B30" s="147">
        <v>41</v>
      </c>
      <c r="C30" s="106"/>
      <c r="D30" s="190">
        <v>640</v>
      </c>
      <c r="E30" s="547" t="s">
        <v>512</v>
      </c>
      <c r="F30" s="562">
        <v>300</v>
      </c>
    </row>
    <row r="31" spans="1:6" ht="12.75">
      <c r="A31" s="183">
        <v>24</v>
      </c>
      <c r="B31" s="179"/>
      <c r="C31" s="157" t="s">
        <v>195</v>
      </c>
      <c r="D31" s="411" t="s">
        <v>494</v>
      </c>
      <c r="E31" s="595"/>
      <c r="F31" s="557">
        <f>F32+F37</f>
        <v>24200</v>
      </c>
    </row>
    <row r="32" spans="1:6" ht="12.75">
      <c r="A32" s="183">
        <v>25</v>
      </c>
      <c r="B32" s="179"/>
      <c r="C32" s="138"/>
      <c r="D32" s="380" t="s">
        <v>495</v>
      </c>
      <c r="E32" s="550"/>
      <c r="F32" s="561">
        <f>SUM(F33:F36)</f>
        <v>23200</v>
      </c>
    </row>
    <row r="33" spans="1:6" ht="12.75">
      <c r="A33" s="183">
        <v>26</v>
      </c>
      <c r="B33" s="179">
        <v>41</v>
      </c>
      <c r="C33" s="138"/>
      <c r="D33" s="189">
        <v>610</v>
      </c>
      <c r="E33" s="551" t="s">
        <v>450</v>
      </c>
      <c r="F33" s="558">
        <v>10400</v>
      </c>
    </row>
    <row r="34" spans="1:6" ht="12.75">
      <c r="A34" s="183">
        <v>27</v>
      </c>
      <c r="B34" s="179">
        <v>41</v>
      </c>
      <c r="C34" s="138"/>
      <c r="D34" s="190">
        <v>620</v>
      </c>
      <c r="E34" s="547" t="s">
        <v>80</v>
      </c>
      <c r="F34" s="558">
        <v>3400</v>
      </c>
    </row>
    <row r="35" spans="1:6" ht="12.75">
      <c r="A35" s="183">
        <v>28</v>
      </c>
      <c r="B35" s="179">
        <v>41</v>
      </c>
      <c r="C35" s="138"/>
      <c r="D35" s="190">
        <v>630</v>
      </c>
      <c r="E35" s="547" t="s">
        <v>490</v>
      </c>
      <c r="F35" s="558">
        <v>9300</v>
      </c>
    </row>
    <row r="36" spans="1:6" ht="13.5" thickBot="1">
      <c r="A36" s="225">
        <v>29</v>
      </c>
      <c r="B36" s="180">
        <v>41</v>
      </c>
      <c r="C36" s="226"/>
      <c r="D36" s="227">
        <v>640</v>
      </c>
      <c r="E36" s="581" t="s">
        <v>512</v>
      </c>
      <c r="F36" s="563">
        <v>100</v>
      </c>
    </row>
    <row r="37" spans="1:6" ht="12.75">
      <c r="A37" s="183">
        <v>30</v>
      </c>
      <c r="B37" s="179"/>
      <c r="C37" s="138"/>
      <c r="D37" s="380" t="s">
        <v>628</v>
      </c>
      <c r="E37" s="550"/>
      <c r="F37" s="561">
        <f>F38</f>
        <v>1000</v>
      </c>
    </row>
    <row r="38" spans="1:6" ht="13.5" thickBot="1">
      <c r="A38" s="225">
        <v>31</v>
      </c>
      <c r="B38" s="180"/>
      <c r="C38" s="226"/>
      <c r="D38" s="341">
        <v>633006</v>
      </c>
      <c r="E38" s="553" t="s">
        <v>629</v>
      </c>
      <c r="F38" s="563">
        <v>1000</v>
      </c>
    </row>
  </sheetData>
  <sheetProtection selectLockedCells="1" selectUnlockedCells="1"/>
  <mergeCells count="16">
    <mergeCell ref="D37:E37"/>
    <mergeCell ref="D32:E32"/>
    <mergeCell ref="D31:E31"/>
    <mergeCell ref="F5:F6"/>
    <mergeCell ref="D25:E25"/>
    <mergeCell ref="D18:E18"/>
    <mergeCell ref="D26:E26"/>
    <mergeCell ref="B7:E7"/>
    <mergeCell ref="D17:E17"/>
    <mergeCell ref="C8:E8"/>
    <mergeCell ref="A1:F1"/>
    <mergeCell ref="A3:A6"/>
    <mergeCell ref="B3:C6"/>
    <mergeCell ref="D3:E6"/>
    <mergeCell ref="D10:E10"/>
    <mergeCell ref="D9:E9"/>
  </mergeCells>
  <printOptions horizontalCentered="1"/>
  <pageMargins left="0" right="0" top="0.1968503937007874" bottom="0.5905511811023623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zoomScalePageLayoutView="0" workbookViewId="0" topLeftCell="A90">
      <selection activeCell="F105" sqref="F105:F121"/>
    </sheetView>
  </sheetViews>
  <sheetFormatPr defaultColWidth="11.57421875" defaultRowHeight="12.75"/>
  <cols>
    <col min="1" max="1" width="5.140625" style="0" customWidth="1"/>
    <col min="2" max="2" width="4.00390625" style="0" bestFit="1" customWidth="1"/>
    <col min="3" max="3" width="7.7109375" style="0" customWidth="1"/>
    <col min="4" max="4" width="7.57421875" style="0" customWidth="1"/>
    <col min="5" max="5" width="39.140625" style="0" customWidth="1"/>
    <col min="6" max="6" width="12.7109375" style="543" customWidth="1"/>
  </cols>
  <sheetData>
    <row r="1" spans="1:6" s="50" customFormat="1" ht="20.25" customHeight="1">
      <c r="A1" s="420" t="s">
        <v>196</v>
      </c>
      <c r="B1" s="420"/>
      <c r="C1" s="420"/>
      <c r="D1" s="420"/>
      <c r="E1" s="420"/>
      <c r="F1" s="420"/>
    </row>
    <row r="2" spans="1:6" ht="13.5" thickBot="1">
      <c r="A2" s="40"/>
      <c r="B2" s="40"/>
      <c r="C2" s="40"/>
      <c r="D2" s="40"/>
      <c r="E2" s="40"/>
      <c r="F2" s="539"/>
    </row>
    <row r="3" spans="1:6" ht="12.75" customHeight="1" thickBot="1">
      <c r="A3" s="405"/>
      <c r="B3" s="407" t="s">
        <v>67</v>
      </c>
      <c r="C3" s="385"/>
      <c r="D3" s="388" t="s">
        <v>68</v>
      </c>
      <c r="E3" s="388"/>
      <c r="F3" s="596"/>
    </row>
    <row r="4" spans="1:6" ht="13.5" thickBot="1">
      <c r="A4" s="406"/>
      <c r="B4" s="384"/>
      <c r="C4" s="387"/>
      <c r="D4" s="389"/>
      <c r="E4" s="389"/>
      <c r="F4" s="606"/>
    </row>
    <row r="5" spans="1:6" ht="12.75" customHeight="1" thickBot="1">
      <c r="A5" s="406"/>
      <c r="B5" s="384"/>
      <c r="C5" s="387"/>
      <c r="D5" s="389"/>
      <c r="E5" s="389"/>
      <c r="F5" s="592">
        <v>2019</v>
      </c>
    </row>
    <row r="6" spans="1:6" ht="42" customHeight="1" thickBot="1">
      <c r="A6" s="406"/>
      <c r="B6" s="384"/>
      <c r="C6" s="387"/>
      <c r="D6" s="389"/>
      <c r="E6" s="389"/>
      <c r="F6" s="593"/>
    </row>
    <row r="7" spans="1:6" ht="26.25" customHeight="1" thickBot="1">
      <c r="A7" s="221"/>
      <c r="B7" s="415" t="s">
        <v>197</v>
      </c>
      <c r="C7" s="381"/>
      <c r="D7" s="381"/>
      <c r="E7" s="381"/>
      <c r="F7" s="607">
        <f>F8</f>
        <v>2782422</v>
      </c>
    </row>
    <row r="8" spans="1:6" ht="12.75">
      <c r="A8" s="222">
        <v>1</v>
      </c>
      <c r="B8" s="169" t="s">
        <v>87</v>
      </c>
      <c r="C8" s="391" t="s">
        <v>88</v>
      </c>
      <c r="D8" s="391"/>
      <c r="E8" s="391"/>
      <c r="F8" s="542">
        <f>F9+F42+F48+F56+F60</f>
        <v>2782422</v>
      </c>
    </row>
    <row r="9" spans="1:6" ht="12.75">
      <c r="A9" s="223">
        <v>2</v>
      </c>
      <c r="B9" s="144"/>
      <c r="C9" s="168" t="s">
        <v>198</v>
      </c>
      <c r="D9" s="414" t="s">
        <v>199</v>
      </c>
      <c r="E9" s="414"/>
      <c r="F9" s="597">
        <f>SUM(F10+F17+F25+F33+F36)</f>
        <v>516200</v>
      </c>
    </row>
    <row r="10" spans="1:6" ht="12.75">
      <c r="A10" s="223">
        <v>3</v>
      </c>
      <c r="B10" s="144"/>
      <c r="C10" s="106"/>
      <c r="D10" s="380" t="s">
        <v>200</v>
      </c>
      <c r="E10" s="380"/>
      <c r="F10" s="307">
        <f>SUM(F11:F16)</f>
        <v>54400</v>
      </c>
    </row>
    <row r="11" spans="1:6" ht="12.75">
      <c r="A11" s="223">
        <v>4</v>
      </c>
      <c r="B11" s="147">
        <v>41</v>
      </c>
      <c r="C11" s="106"/>
      <c r="D11" s="190">
        <v>610</v>
      </c>
      <c r="E11" s="106" t="s">
        <v>514</v>
      </c>
      <c r="F11" s="126">
        <v>32400</v>
      </c>
    </row>
    <row r="12" spans="1:6" ht="12.75">
      <c r="A12" s="223">
        <v>5</v>
      </c>
      <c r="B12" s="147">
        <v>41</v>
      </c>
      <c r="C12" s="106"/>
      <c r="D12" s="190">
        <v>620</v>
      </c>
      <c r="E12" s="106" t="s">
        <v>80</v>
      </c>
      <c r="F12" s="126">
        <v>11300</v>
      </c>
    </row>
    <row r="13" spans="1:8" ht="12.75">
      <c r="A13" s="223">
        <v>6</v>
      </c>
      <c r="B13" s="147">
        <v>41</v>
      </c>
      <c r="C13" s="106"/>
      <c r="D13" s="190">
        <v>630</v>
      </c>
      <c r="E13" s="106" t="s">
        <v>490</v>
      </c>
      <c r="F13" s="126">
        <v>8950</v>
      </c>
      <c r="H13" s="39"/>
    </row>
    <row r="14" spans="1:6" ht="12.75">
      <c r="A14" s="223">
        <v>7</v>
      </c>
      <c r="B14" s="147">
        <v>41</v>
      </c>
      <c r="C14" s="106"/>
      <c r="D14" s="190">
        <v>640</v>
      </c>
      <c r="E14" s="106" t="s">
        <v>512</v>
      </c>
      <c r="F14" s="598">
        <v>300</v>
      </c>
    </row>
    <row r="15" spans="1:6" ht="15">
      <c r="A15" s="223">
        <v>8</v>
      </c>
      <c r="B15" s="147">
        <v>111</v>
      </c>
      <c r="C15" s="106"/>
      <c r="D15" s="189">
        <v>630</v>
      </c>
      <c r="E15" s="130" t="s">
        <v>490</v>
      </c>
      <c r="F15" s="599">
        <v>1350</v>
      </c>
    </row>
    <row r="16" spans="1:6" ht="15">
      <c r="A16" s="223">
        <v>9</v>
      </c>
      <c r="B16" s="147">
        <v>111</v>
      </c>
      <c r="C16" s="106"/>
      <c r="D16" s="189">
        <v>640</v>
      </c>
      <c r="E16" s="130" t="s">
        <v>512</v>
      </c>
      <c r="F16" s="599">
        <v>100</v>
      </c>
    </row>
    <row r="17" spans="1:6" ht="12.75">
      <c r="A17" s="223">
        <v>10</v>
      </c>
      <c r="B17" s="144"/>
      <c r="C17" s="106"/>
      <c r="D17" s="419" t="s">
        <v>201</v>
      </c>
      <c r="E17" s="419"/>
      <c r="F17" s="600">
        <f>SUM(F18:F24)</f>
        <v>196700</v>
      </c>
    </row>
    <row r="18" spans="1:6" ht="12.75">
      <c r="A18" s="223">
        <v>11</v>
      </c>
      <c r="B18" s="147">
        <v>41</v>
      </c>
      <c r="C18" s="106"/>
      <c r="D18" s="190">
        <v>610</v>
      </c>
      <c r="E18" s="106" t="s">
        <v>514</v>
      </c>
      <c r="F18" s="126">
        <v>137000</v>
      </c>
    </row>
    <row r="19" spans="1:6" ht="12.75">
      <c r="A19" s="223">
        <v>12</v>
      </c>
      <c r="B19" s="147">
        <v>41</v>
      </c>
      <c r="C19" s="106"/>
      <c r="D19" s="190">
        <v>620</v>
      </c>
      <c r="E19" s="106" t="s">
        <v>80</v>
      </c>
      <c r="F19" s="126">
        <v>46500</v>
      </c>
    </row>
    <row r="20" spans="1:6" ht="12.75">
      <c r="A20" s="223">
        <v>13</v>
      </c>
      <c r="B20" s="147">
        <v>41</v>
      </c>
      <c r="C20" s="106"/>
      <c r="D20" s="190">
        <v>630</v>
      </c>
      <c r="E20" s="106" t="s">
        <v>490</v>
      </c>
      <c r="F20" s="126">
        <v>8600</v>
      </c>
    </row>
    <row r="21" spans="1:6" ht="12.75">
      <c r="A21" s="223">
        <v>14</v>
      </c>
      <c r="B21" s="147">
        <v>41</v>
      </c>
      <c r="C21" s="106"/>
      <c r="D21" s="190">
        <v>640</v>
      </c>
      <c r="E21" s="106" t="s">
        <v>512</v>
      </c>
      <c r="F21" s="139">
        <v>500</v>
      </c>
    </row>
    <row r="22" spans="1:6" ht="12.75">
      <c r="A22" s="223">
        <v>15</v>
      </c>
      <c r="B22" s="147">
        <v>111</v>
      </c>
      <c r="C22" s="106"/>
      <c r="D22" s="190">
        <v>610</v>
      </c>
      <c r="E22" s="106" t="s">
        <v>450</v>
      </c>
      <c r="F22" s="139"/>
    </row>
    <row r="23" spans="1:8" ht="12.75">
      <c r="A23" s="223">
        <v>16</v>
      </c>
      <c r="B23" s="147">
        <v>111</v>
      </c>
      <c r="C23" s="106"/>
      <c r="D23" s="189">
        <v>630</v>
      </c>
      <c r="E23" s="130" t="s">
        <v>490</v>
      </c>
      <c r="F23" s="139">
        <v>2900</v>
      </c>
      <c r="H23" s="39"/>
    </row>
    <row r="24" spans="1:6" ht="12.75">
      <c r="A24" s="223">
        <v>17</v>
      </c>
      <c r="B24" s="147">
        <v>111</v>
      </c>
      <c r="C24" s="106"/>
      <c r="D24" s="189">
        <v>640</v>
      </c>
      <c r="E24" s="130" t="s">
        <v>512</v>
      </c>
      <c r="F24" s="139">
        <v>1200</v>
      </c>
    </row>
    <row r="25" spans="1:6" ht="12.75">
      <c r="A25" s="223">
        <v>18</v>
      </c>
      <c r="B25" s="144"/>
      <c r="C25" s="106"/>
      <c r="D25" s="419" t="s">
        <v>202</v>
      </c>
      <c r="E25" s="419"/>
      <c r="F25" s="600">
        <f>SUM(F26:F32)</f>
        <v>117900</v>
      </c>
    </row>
    <row r="26" spans="1:6" ht="12.75">
      <c r="A26" s="223">
        <v>19</v>
      </c>
      <c r="B26" s="147">
        <v>41</v>
      </c>
      <c r="C26" s="106"/>
      <c r="D26" s="190">
        <v>610</v>
      </c>
      <c r="E26" s="106" t="s">
        <v>514</v>
      </c>
      <c r="F26" s="126">
        <v>81500</v>
      </c>
    </row>
    <row r="27" spans="1:6" ht="12.75">
      <c r="A27" s="223">
        <v>20</v>
      </c>
      <c r="B27" s="147">
        <v>41</v>
      </c>
      <c r="C27" s="106"/>
      <c r="D27" s="190">
        <v>620</v>
      </c>
      <c r="E27" s="106" t="s">
        <v>80</v>
      </c>
      <c r="F27" s="126">
        <v>27000</v>
      </c>
    </row>
    <row r="28" spans="1:6" ht="12.75">
      <c r="A28" s="223">
        <v>21</v>
      </c>
      <c r="B28" s="147">
        <v>41</v>
      </c>
      <c r="C28" s="106"/>
      <c r="D28" s="190">
        <v>630</v>
      </c>
      <c r="E28" s="106" t="s">
        <v>490</v>
      </c>
      <c r="F28" s="126">
        <v>7300</v>
      </c>
    </row>
    <row r="29" spans="1:6" ht="12.75">
      <c r="A29" s="223">
        <v>22</v>
      </c>
      <c r="B29" s="147">
        <v>41</v>
      </c>
      <c r="C29" s="106"/>
      <c r="D29" s="190">
        <v>640</v>
      </c>
      <c r="E29" s="106" t="s">
        <v>512</v>
      </c>
      <c r="F29" s="139">
        <v>700</v>
      </c>
    </row>
    <row r="30" spans="1:6" ht="12.75">
      <c r="A30" s="223">
        <v>23</v>
      </c>
      <c r="B30" s="147">
        <v>111</v>
      </c>
      <c r="C30" s="106"/>
      <c r="D30" s="190">
        <v>610</v>
      </c>
      <c r="E30" s="106" t="s">
        <v>450</v>
      </c>
      <c r="F30" s="139"/>
    </row>
    <row r="31" spans="1:6" ht="12.75">
      <c r="A31" s="223">
        <v>24</v>
      </c>
      <c r="B31" s="147">
        <v>111</v>
      </c>
      <c r="C31" s="106"/>
      <c r="D31" s="189">
        <v>630</v>
      </c>
      <c r="E31" s="130" t="s">
        <v>490</v>
      </c>
      <c r="F31" s="139">
        <v>1000</v>
      </c>
    </row>
    <row r="32" spans="1:6" ht="12.75">
      <c r="A32" s="223">
        <v>25</v>
      </c>
      <c r="B32" s="147">
        <v>111</v>
      </c>
      <c r="C32" s="106"/>
      <c r="D32" s="189">
        <v>640</v>
      </c>
      <c r="E32" s="130" t="s">
        <v>512</v>
      </c>
      <c r="F32" s="139">
        <v>400</v>
      </c>
    </row>
    <row r="33" spans="1:6" s="50" customFormat="1" ht="12.75">
      <c r="A33" s="223">
        <v>26</v>
      </c>
      <c r="B33" s="148"/>
      <c r="C33" s="106"/>
      <c r="D33" s="419" t="s">
        <v>412</v>
      </c>
      <c r="E33" s="419"/>
      <c r="F33" s="600">
        <f>SUM(F34:F35)</f>
        <v>40000</v>
      </c>
    </row>
    <row r="34" spans="1:6" s="50" customFormat="1" ht="12.75">
      <c r="A34" s="223">
        <v>27</v>
      </c>
      <c r="B34" s="148">
        <v>41</v>
      </c>
      <c r="C34" s="130"/>
      <c r="D34" s="142">
        <v>630</v>
      </c>
      <c r="E34" s="106" t="s">
        <v>490</v>
      </c>
      <c r="F34" s="139">
        <v>40000</v>
      </c>
    </row>
    <row r="35" spans="1:6" s="50" customFormat="1" ht="12.75">
      <c r="A35" s="223">
        <v>28</v>
      </c>
      <c r="B35" s="148">
        <v>71</v>
      </c>
      <c r="C35" s="130"/>
      <c r="D35" s="142">
        <v>630</v>
      </c>
      <c r="E35" s="106" t="s">
        <v>490</v>
      </c>
      <c r="F35" s="601"/>
    </row>
    <row r="36" spans="1:6" ht="12.75">
      <c r="A36" s="223">
        <v>29</v>
      </c>
      <c r="B36" s="144"/>
      <c r="C36" s="339"/>
      <c r="D36" s="419" t="s">
        <v>203</v>
      </c>
      <c r="E36" s="419"/>
      <c r="F36" s="600">
        <f>SUM(F37:F41)</f>
        <v>107200</v>
      </c>
    </row>
    <row r="37" spans="1:6" ht="12.75">
      <c r="A37" s="223">
        <v>30</v>
      </c>
      <c r="B37" s="147">
        <v>41</v>
      </c>
      <c r="C37" s="106"/>
      <c r="D37" s="242">
        <v>610</v>
      </c>
      <c r="E37" s="106" t="s">
        <v>514</v>
      </c>
      <c r="F37" s="126">
        <v>42000</v>
      </c>
    </row>
    <row r="38" spans="1:6" ht="12.75">
      <c r="A38" s="223">
        <v>31</v>
      </c>
      <c r="B38" s="147">
        <v>41</v>
      </c>
      <c r="C38" s="106"/>
      <c r="D38" s="242">
        <v>620</v>
      </c>
      <c r="E38" s="106" t="s">
        <v>80</v>
      </c>
      <c r="F38" s="139">
        <v>13000</v>
      </c>
    </row>
    <row r="39" spans="1:8" ht="12.75">
      <c r="A39" s="223">
        <v>32</v>
      </c>
      <c r="B39" s="147">
        <v>41</v>
      </c>
      <c r="C39" s="106"/>
      <c r="D39" s="242">
        <v>630</v>
      </c>
      <c r="E39" s="106" t="s">
        <v>490</v>
      </c>
      <c r="F39" s="126">
        <v>11900</v>
      </c>
      <c r="H39" s="39"/>
    </row>
    <row r="40" spans="1:6" ht="12.75">
      <c r="A40" s="223">
        <v>33</v>
      </c>
      <c r="B40" s="147">
        <v>41</v>
      </c>
      <c r="C40" s="130"/>
      <c r="D40" s="242">
        <v>640</v>
      </c>
      <c r="E40" s="106" t="s">
        <v>512</v>
      </c>
      <c r="F40" s="139">
        <v>300</v>
      </c>
    </row>
    <row r="41" spans="1:6" ht="12.75">
      <c r="A41" s="223">
        <v>34</v>
      </c>
      <c r="B41" s="147">
        <v>71</v>
      </c>
      <c r="C41" s="130"/>
      <c r="D41" s="243">
        <v>630</v>
      </c>
      <c r="E41" s="130" t="s">
        <v>513</v>
      </c>
      <c r="F41" s="139">
        <v>40000</v>
      </c>
    </row>
    <row r="42" spans="1:6" ht="12.75">
      <c r="A42" s="223">
        <v>35</v>
      </c>
      <c r="B42" s="146"/>
      <c r="C42" s="168" t="s">
        <v>210</v>
      </c>
      <c r="D42" s="414" t="s">
        <v>211</v>
      </c>
      <c r="E42" s="414"/>
      <c r="F42" s="597">
        <f>SUM(F43:F47)</f>
        <v>16500</v>
      </c>
    </row>
    <row r="43" spans="1:6" ht="12.75">
      <c r="A43" s="223">
        <v>36</v>
      </c>
      <c r="B43" s="147">
        <v>41</v>
      </c>
      <c r="C43" s="106"/>
      <c r="D43" s="190">
        <v>610</v>
      </c>
      <c r="E43" s="106" t="s">
        <v>514</v>
      </c>
      <c r="F43" s="139"/>
    </row>
    <row r="44" spans="1:6" ht="12.75">
      <c r="A44" s="223">
        <v>37</v>
      </c>
      <c r="B44" s="147">
        <v>111</v>
      </c>
      <c r="C44" s="106"/>
      <c r="D44" s="190">
        <v>610</v>
      </c>
      <c r="E44" s="106" t="s">
        <v>514</v>
      </c>
      <c r="F44" s="139">
        <v>11700</v>
      </c>
    </row>
    <row r="45" spans="1:8" ht="12.75">
      <c r="A45" s="223">
        <v>38</v>
      </c>
      <c r="B45" s="147">
        <v>111</v>
      </c>
      <c r="C45" s="106"/>
      <c r="D45" s="190">
        <v>620</v>
      </c>
      <c r="E45" s="106" t="s">
        <v>80</v>
      </c>
      <c r="F45" s="139">
        <v>3900</v>
      </c>
      <c r="H45" s="39"/>
    </row>
    <row r="46" spans="1:6" ht="12.75">
      <c r="A46" s="223">
        <v>39</v>
      </c>
      <c r="B46" s="147">
        <v>111</v>
      </c>
      <c r="C46" s="106"/>
      <c r="D46" s="190">
        <v>630</v>
      </c>
      <c r="E46" s="106" t="s">
        <v>490</v>
      </c>
      <c r="F46" s="139">
        <v>800</v>
      </c>
    </row>
    <row r="47" spans="1:6" ht="12.75">
      <c r="A47" s="223">
        <v>40</v>
      </c>
      <c r="B47" s="147">
        <v>111</v>
      </c>
      <c r="C47" s="106"/>
      <c r="D47" s="190">
        <v>640</v>
      </c>
      <c r="E47" s="106" t="s">
        <v>512</v>
      </c>
      <c r="F47" s="126">
        <v>100</v>
      </c>
    </row>
    <row r="48" spans="1:6" ht="12.75">
      <c r="A48" s="223">
        <v>41</v>
      </c>
      <c r="B48" s="144"/>
      <c r="C48" s="168" t="s">
        <v>204</v>
      </c>
      <c r="D48" s="414" t="s">
        <v>205</v>
      </c>
      <c r="E48" s="414"/>
      <c r="F48" s="597">
        <f>SUM(F49:F55)</f>
        <v>217140</v>
      </c>
    </row>
    <row r="49" spans="1:6" ht="12.75">
      <c r="A49" s="223">
        <v>42</v>
      </c>
      <c r="B49" s="147">
        <v>41</v>
      </c>
      <c r="C49" s="106"/>
      <c r="D49" s="106"/>
      <c r="E49" s="171" t="s">
        <v>206</v>
      </c>
      <c r="F49" s="602"/>
    </row>
    <row r="50" spans="1:6" ht="12.75">
      <c r="A50" s="223">
        <v>43</v>
      </c>
      <c r="B50" s="147">
        <v>111</v>
      </c>
      <c r="C50" s="106"/>
      <c r="D50" s="106"/>
      <c r="E50" s="171" t="s">
        <v>447</v>
      </c>
      <c r="F50" s="602"/>
    </row>
    <row r="51" spans="1:6" ht="12.75">
      <c r="A51" s="223">
        <v>44</v>
      </c>
      <c r="B51" s="147">
        <v>41</v>
      </c>
      <c r="C51" s="106"/>
      <c r="D51" s="106"/>
      <c r="E51" s="171" t="s">
        <v>414</v>
      </c>
      <c r="F51" s="602"/>
    </row>
    <row r="52" spans="1:6" ht="12.75">
      <c r="A52" s="223">
        <v>45</v>
      </c>
      <c r="B52" s="147"/>
      <c r="C52" s="106"/>
      <c r="D52" s="140">
        <v>610</v>
      </c>
      <c r="E52" s="171" t="s">
        <v>450</v>
      </c>
      <c r="F52" s="602">
        <v>145000</v>
      </c>
    </row>
    <row r="53" spans="1:6" ht="12.75">
      <c r="A53" s="223">
        <v>46</v>
      </c>
      <c r="B53" s="147"/>
      <c r="C53" s="106"/>
      <c r="D53" s="140">
        <v>620</v>
      </c>
      <c r="E53" s="171" t="s">
        <v>80</v>
      </c>
      <c r="F53" s="602">
        <v>51040</v>
      </c>
    </row>
    <row r="54" spans="1:6" ht="12.75">
      <c r="A54" s="223">
        <v>47</v>
      </c>
      <c r="B54" s="147"/>
      <c r="C54" s="106"/>
      <c r="D54" s="140">
        <v>630</v>
      </c>
      <c r="E54" s="171" t="s">
        <v>490</v>
      </c>
      <c r="F54" s="602">
        <v>20600</v>
      </c>
    </row>
    <row r="55" spans="1:6" ht="12.75">
      <c r="A55" s="223">
        <v>48</v>
      </c>
      <c r="B55" s="147"/>
      <c r="C55" s="106"/>
      <c r="D55" s="140">
        <v>640</v>
      </c>
      <c r="E55" s="171" t="s">
        <v>491</v>
      </c>
      <c r="F55" s="602">
        <v>500</v>
      </c>
    </row>
    <row r="56" spans="1:6" ht="12.75">
      <c r="A56" s="223">
        <v>49</v>
      </c>
      <c r="B56" s="144"/>
      <c r="C56" s="168" t="s">
        <v>207</v>
      </c>
      <c r="D56" s="414" t="s">
        <v>208</v>
      </c>
      <c r="E56" s="414"/>
      <c r="F56" s="597">
        <f>SUM(F57:F59)</f>
        <v>0</v>
      </c>
    </row>
    <row r="57" spans="1:6" ht="12.75">
      <c r="A57" s="223">
        <v>50</v>
      </c>
      <c r="B57" s="147">
        <v>41</v>
      </c>
      <c r="C57" s="106"/>
      <c r="D57" s="106"/>
      <c r="E57" s="171" t="s">
        <v>209</v>
      </c>
      <c r="F57" s="602"/>
    </row>
    <row r="58" spans="1:6" ht="12.75">
      <c r="A58" s="223">
        <v>51</v>
      </c>
      <c r="B58" s="147">
        <v>111</v>
      </c>
      <c r="C58" s="106"/>
      <c r="D58" s="106"/>
      <c r="E58" s="171" t="s">
        <v>447</v>
      </c>
      <c r="F58" s="602"/>
    </row>
    <row r="59" spans="1:6" ht="12.75">
      <c r="A59" s="223">
        <v>52</v>
      </c>
      <c r="B59" s="147">
        <v>41</v>
      </c>
      <c r="C59" s="106"/>
      <c r="D59" s="106"/>
      <c r="E59" s="171" t="s">
        <v>414</v>
      </c>
      <c r="F59" s="602"/>
    </row>
    <row r="60" spans="1:11" ht="12.75">
      <c r="A60" s="223">
        <v>53</v>
      </c>
      <c r="B60" s="144"/>
      <c r="C60" s="168" t="s">
        <v>212</v>
      </c>
      <c r="D60" s="414" t="s">
        <v>213</v>
      </c>
      <c r="E60" s="414"/>
      <c r="F60" s="597">
        <f>F78+F96</f>
        <v>2032582</v>
      </c>
      <c r="I60" s="39"/>
      <c r="J60" s="39"/>
      <c r="K60" s="39"/>
    </row>
    <row r="61" spans="1:8" ht="12.75">
      <c r="A61" s="223">
        <v>54</v>
      </c>
      <c r="B61" s="147">
        <v>111</v>
      </c>
      <c r="C61" s="106"/>
      <c r="D61" s="106"/>
      <c r="E61" s="172" t="s">
        <v>214</v>
      </c>
      <c r="F61" s="603">
        <f>SUM(F62:F66)</f>
        <v>971550</v>
      </c>
      <c r="G61" s="39"/>
      <c r="H61" s="39"/>
    </row>
    <row r="62" spans="1:6" ht="12.75">
      <c r="A62" s="223">
        <v>55</v>
      </c>
      <c r="B62" s="147">
        <v>111</v>
      </c>
      <c r="C62" s="106"/>
      <c r="D62" s="140">
        <v>610</v>
      </c>
      <c r="E62" s="171" t="s">
        <v>450</v>
      </c>
      <c r="F62" s="602">
        <v>588600</v>
      </c>
    </row>
    <row r="63" spans="1:6" ht="12.75">
      <c r="A63" s="223">
        <v>56</v>
      </c>
      <c r="B63" s="147">
        <v>111</v>
      </c>
      <c r="C63" s="106"/>
      <c r="D63" s="140">
        <v>620</v>
      </c>
      <c r="E63" s="171" t="s">
        <v>80</v>
      </c>
      <c r="F63" s="602">
        <v>210550</v>
      </c>
    </row>
    <row r="64" spans="1:6" ht="12.75">
      <c r="A64" s="223">
        <v>57</v>
      </c>
      <c r="B64" s="147">
        <v>111</v>
      </c>
      <c r="C64" s="106"/>
      <c r="D64" s="140">
        <v>630</v>
      </c>
      <c r="E64" s="171" t="s">
        <v>490</v>
      </c>
      <c r="F64" s="602">
        <v>128400</v>
      </c>
    </row>
    <row r="65" spans="1:6" ht="12.75">
      <c r="A65" s="223">
        <v>58</v>
      </c>
      <c r="B65" s="147">
        <v>111</v>
      </c>
      <c r="C65" s="106"/>
      <c r="D65" s="140">
        <v>640</v>
      </c>
      <c r="E65" s="171" t="s">
        <v>491</v>
      </c>
      <c r="F65" s="602">
        <v>4500</v>
      </c>
    </row>
    <row r="66" spans="1:6" ht="12.75">
      <c r="A66" s="223">
        <v>59</v>
      </c>
      <c r="B66" s="147">
        <v>111</v>
      </c>
      <c r="C66" s="106"/>
      <c r="D66" s="140">
        <v>640</v>
      </c>
      <c r="E66" s="171" t="s">
        <v>492</v>
      </c>
      <c r="F66" s="602">
        <v>39500</v>
      </c>
    </row>
    <row r="67" spans="1:6" ht="12.75" customHeight="1">
      <c r="A67" s="223">
        <v>60</v>
      </c>
      <c r="B67" s="147">
        <v>41</v>
      </c>
      <c r="C67" s="106"/>
      <c r="D67" s="106"/>
      <c r="E67" s="172" t="s">
        <v>216</v>
      </c>
      <c r="F67" s="603">
        <f>SUM(F68:F71)</f>
        <v>86300</v>
      </c>
    </row>
    <row r="68" spans="1:6" ht="12.75" customHeight="1">
      <c r="A68" s="223">
        <v>61</v>
      </c>
      <c r="B68" s="147">
        <v>41</v>
      </c>
      <c r="C68" s="106"/>
      <c r="D68" s="140">
        <v>610</v>
      </c>
      <c r="E68" s="171" t="s">
        <v>450</v>
      </c>
      <c r="F68" s="602">
        <v>53700</v>
      </c>
    </row>
    <row r="69" spans="1:6" ht="12.75" customHeight="1">
      <c r="A69" s="223">
        <v>62</v>
      </c>
      <c r="B69" s="147">
        <v>41</v>
      </c>
      <c r="C69" s="106"/>
      <c r="D69" s="140">
        <v>620</v>
      </c>
      <c r="E69" s="171" t="s">
        <v>80</v>
      </c>
      <c r="F69" s="602">
        <v>19220</v>
      </c>
    </row>
    <row r="70" spans="1:6" ht="12.75" customHeight="1">
      <c r="A70" s="223">
        <v>63</v>
      </c>
      <c r="B70" s="147">
        <v>41</v>
      </c>
      <c r="C70" s="106"/>
      <c r="D70" s="140">
        <v>630</v>
      </c>
      <c r="E70" s="171" t="s">
        <v>490</v>
      </c>
      <c r="F70" s="602">
        <v>12100</v>
      </c>
    </row>
    <row r="71" spans="1:6" ht="12.75" customHeight="1">
      <c r="A71" s="223">
        <v>64</v>
      </c>
      <c r="B71" s="147">
        <v>41</v>
      </c>
      <c r="C71" s="106"/>
      <c r="D71" s="140">
        <v>640</v>
      </c>
      <c r="E71" s="171" t="s">
        <v>491</v>
      </c>
      <c r="F71" s="602">
        <v>1280</v>
      </c>
    </row>
    <row r="72" spans="1:6" ht="12.75">
      <c r="A72" s="223">
        <v>65</v>
      </c>
      <c r="B72" s="147">
        <v>41</v>
      </c>
      <c r="C72" s="106"/>
      <c r="D72" s="106"/>
      <c r="E72" s="172" t="s">
        <v>218</v>
      </c>
      <c r="F72" s="603">
        <f>SUM(F73:F76)</f>
        <v>246862</v>
      </c>
    </row>
    <row r="73" spans="1:6" ht="12.75">
      <c r="A73" s="223">
        <v>66</v>
      </c>
      <c r="B73" s="147">
        <v>41</v>
      </c>
      <c r="C73" s="106"/>
      <c r="D73" s="140">
        <v>610</v>
      </c>
      <c r="E73" s="171" t="s">
        <v>450</v>
      </c>
      <c r="F73" s="602">
        <v>60000</v>
      </c>
    </row>
    <row r="74" spans="1:6" ht="12.75">
      <c r="A74" s="223">
        <v>67</v>
      </c>
      <c r="B74" s="147">
        <v>41</v>
      </c>
      <c r="C74" s="106"/>
      <c r="D74" s="140">
        <v>620</v>
      </c>
      <c r="E74" s="171" t="s">
        <v>80</v>
      </c>
      <c r="F74" s="602">
        <v>21462</v>
      </c>
    </row>
    <row r="75" spans="1:6" ht="12.75">
      <c r="A75" s="223">
        <v>68</v>
      </c>
      <c r="B75" s="147">
        <v>41</v>
      </c>
      <c r="C75" s="106"/>
      <c r="D75" s="140">
        <v>630</v>
      </c>
      <c r="E75" s="171" t="s">
        <v>490</v>
      </c>
      <c r="F75" s="602">
        <v>163400</v>
      </c>
    </row>
    <row r="76" spans="1:6" ht="12.75">
      <c r="A76" s="223">
        <v>69</v>
      </c>
      <c r="B76" s="147">
        <v>41</v>
      </c>
      <c r="C76" s="106"/>
      <c r="D76" s="140">
        <v>640</v>
      </c>
      <c r="E76" s="171" t="s">
        <v>491</v>
      </c>
      <c r="F76" s="602">
        <v>2000</v>
      </c>
    </row>
    <row r="77" spans="1:6" ht="12.75">
      <c r="A77" s="223">
        <v>70</v>
      </c>
      <c r="B77" s="184"/>
      <c r="C77" s="173"/>
      <c r="D77" s="173"/>
      <c r="E77" s="172" t="s">
        <v>414</v>
      </c>
      <c r="F77" s="603"/>
    </row>
    <row r="78" spans="1:6" s="53" customFormat="1" ht="12.75">
      <c r="A78" s="223">
        <v>71</v>
      </c>
      <c r="B78" s="310"/>
      <c r="C78" s="311"/>
      <c r="D78" s="311"/>
      <c r="E78" s="312"/>
      <c r="F78" s="604">
        <f>F61+F67+F72+F77</f>
        <v>1304712</v>
      </c>
    </row>
    <row r="79" spans="1:6" ht="12.75">
      <c r="A79" s="223">
        <v>72</v>
      </c>
      <c r="B79" s="147">
        <v>111</v>
      </c>
      <c r="C79" s="106"/>
      <c r="D79" s="106"/>
      <c r="E79" s="172" t="s">
        <v>215</v>
      </c>
      <c r="F79" s="603">
        <f>SUM(F80:F84)</f>
        <v>548310</v>
      </c>
    </row>
    <row r="80" spans="1:6" ht="12.75">
      <c r="A80" s="223">
        <v>73</v>
      </c>
      <c r="B80" s="147">
        <v>111</v>
      </c>
      <c r="C80" s="106"/>
      <c r="D80" s="140">
        <v>610</v>
      </c>
      <c r="E80" s="171" t="s">
        <v>450</v>
      </c>
      <c r="F80" s="602">
        <v>352800</v>
      </c>
    </row>
    <row r="81" spans="1:6" ht="12.75">
      <c r="A81" s="223">
        <v>74</v>
      </c>
      <c r="B81" s="147">
        <v>111</v>
      </c>
      <c r="C81" s="106"/>
      <c r="D81" s="140">
        <v>620</v>
      </c>
      <c r="E81" s="171" t="s">
        <v>80</v>
      </c>
      <c r="F81" s="602">
        <v>122200</v>
      </c>
    </row>
    <row r="82" spans="1:6" ht="12.75">
      <c r="A82" s="223">
        <v>75</v>
      </c>
      <c r="B82" s="147">
        <v>111</v>
      </c>
      <c r="C82" s="106"/>
      <c r="D82" s="140">
        <v>630</v>
      </c>
      <c r="E82" s="171" t="s">
        <v>490</v>
      </c>
      <c r="F82" s="602">
        <v>62910</v>
      </c>
    </row>
    <row r="83" spans="1:6" ht="12.75">
      <c r="A83" s="223">
        <v>76</v>
      </c>
      <c r="B83" s="147">
        <v>111</v>
      </c>
      <c r="C83" s="106"/>
      <c r="D83" s="140">
        <v>640</v>
      </c>
      <c r="E83" s="171" t="s">
        <v>491</v>
      </c>
      <c r="F83" s="602">
        <v>1300</v>
      </c>
    </row>
    <row r="84" spans="1:6" ht="12.75">
      <c r="A84" s="223">
        <v>77</v>
      </c>
      <c r="B84" s="147">
        <v>111</v>
      </c>
      <c r="C84" s="106"/>
      <c r="D84" s="140">
        <v>640</v>
      </c>
      <c r="E84" s="171" t="s">
        <v>492</v>
      </c>
      <c r="F84" s="602">
        <v>9100</v>
      </c>
    </row>
    <row r="85" spans="1:6" ht="12.75">
      <c r="A85" s="223">
        <v>78</v>
      </c>
      <c r="B85" s="147">
        <v>41</v>
      </c>
      <c r="C85" s="106"/>
      <c r="D85" s="130"/>
      <c r="E85" s="172" t="s">
        <v>217</v>
      </c>
      <c r="F85" s="603">
        <f>SUM(F86:F89)</f>
        <v>64950</v>
      </c>
    </row>
    <row r="86" spans="1:6" ht="12.75">
      <c r="A86" s="223">
        <v>79</v>
      </c>
      <c r="B86" s="147">
        <v>41</v>
      </c>
      <c r="C86" s="106"/>
      <c r="D86" s="140">
        <v>610</v>
      </c>
      <c r="E86" s="171" t="s">
        <v>450</v>
      </c>
      <c r="F86" s="602">
        <v>37595</v>
      </c>
    </row>
    <row r="87" spans="1:6" ht="12.75">
      <c r="A87" s="223">
        <v>80</v>
      </c>
      <c r="B87" s="147">
        <v>41</v>
      </c>
      <c r="C87" s="106"/>
      <c r="D87" s="140">
        <v>620</v>
      </c>
      <c r="E87" s="171" t="s">
        <v>80</v>
      </c>
      <c r="F87" s="602">
        <v>13165</v>
      </c>
    </row>
    <row r="88" spans="1:6" ht="12.75">
      <c r="A88" s="223">
        <v>81</v>
      </c>
      <c r="B88" s="147">
        <v>41</v>
      </c>
      <c r="C88" s="106"/>
      <c r="D88" s="140">
        <v>630</v>
      </c>
      <c r="E88" s="171" t="s">
        <v>490</v>
      </c>
      <c r="F88" s="602">
        <v>11740</v>
      </c>
    </row>
    <row r="89" spans="1:6" ht="12.75">
      <c r="A89" s="223">
        <v>82</v>
      </c>
      <c r="B89" s="147">
        <v>41</v>
      </c>
      <c r="C89" s="106"/>
      <c r="D89" s="140">
        <v>640</v>
      </c>
      <c r="E89" s="171" t="s">
        <v>491</v>
      </c>
      <c r="F89" s="602">
        <v>2450</v>
      </c>
    </row>
    <row r="90" spans="1:6" ht="12.75">
      <c r="A90" s="223">
        <v>83</v>
      </c>
      <c r="B90" s="147">
        <v>41</v>
      </c>
      <c r="C90" s="106"/>
      <c r="D90" s="106"/>
      <c r="E90" s="172" t="s">
        <v>219</v>
      </c>
      <c r="F90" s="603">
        <f>SUM(F91:F94)</f>
        <v>114610</v>
      </c>
    </row>
    <row r="91" spans="1:6" ht="12.75">
      <c r="A91" s="223">
        <v>84</v>
      </c>
      <c r="B91" s="147">
        <v>41</v>
      </c>
      <c r="C91" s="106"/>
      <c r="D91" s="140">
        <v>610</v>
      </c>
      <c r="E91" s="171" t="s">
        <v>450</v>
      </c>
      <c r="F91" s="602">
        <v>39815</v>
      </c>
    </row>
    <row r="92" spans="1:6" ht="12.75">
      <c r="A92" s="223">
        <v>85</v>
      </c>
      <c r="B92" s="147">
        <v>41</v>
      </c>
      <c r="C92" s="106"/>
      <c r="D92" s="140">
        <v>620</v>
      </c>
      <c r="E92" s="171" t="s">
        <v>80</v>
      </c>
      <c r="F92" s="602">
        <v>16572</v>
      </c>
    </row>
    <row r="93" spans="1:6" ht="12.75">
      <c r="A93" s="223">
        <v>86</v>
      </c>
      <c r="B93" s="147">
        <v>41</v>
      </c>
      <c r="C93" s="106"/>
      <c r="D93" s="140">
        <v>630</v>
      </c>
      <c r="E93" s="171" t="s">
        <v>490</v>
      </c>
      <c r="F93" s="602">
        <v>57723</v>
      </c>
    </row>
    <row r="94" spans="1:6" ht="12.75">
      <c r="A94" s="223">
        <v>87</v>
      </c>
      <c r="B94" s="147">
        <v>41</v>
      </c>
      <c r="C94" s="106"/>
      <c r="D94" s="140">
        <v>640</v>
      </c>
      <c r="E94" s="171" t="s">
        <v>491</v>
      </c>
      <c r="F94" s="602">
        <v>500</v>
      </c>
    </row>
    <row r="95" spans="1:6" ht="12.75">
      <c r="A95" s="223">
        <v>88</v>
      </c>
      <c r="B95" s="147">
        <v>41</v>
      </c>
      <c r="C95" s="106"/>
      <c r="D95" s="106"/>
      <c r="E95" s="172" t="s">
        <v>414</v>
      </c>
      <c r="F95" s="603"/>
    </row>
    <row r="96" spans="1:6" ht="13.5" thickBot="1">
      <c r="A96" s="224">
        <v>89</v>
      </c>
      <c r="B96" s="174"/>
      <c r="C96" s="175"/>
      <c r="D96" s="175"/>
      <c r="E96" s="176"/>
      <c r="F96" s="605">
        <f>F79+F85+F90</f>
        <v>727870</v>
      </c>
    </row>
    <row r="97" ht="12.75">
      <c r="A97" s="197"/>
    </row>
    <row r="98" ht="12.75">
      <c r="F98" s="125"/>
    </row>
    <row r="99" spans="1:6" ht="20.25">
      <c r="A99" s="402" t="s">
        <v>220</v>
      </c>
      <c r="B99" s="402"/>
      <c r="C99" s="402"/>
      <c r="D99" s="402"/>
      <c r="E99" s="402"/>
      <c r="F99" s="402"/>
    </row>
    <row r="100" spans="1:6" ht="13.5" thickBot="1">
      <c r="A100" s="40"/>
      <c r="B100" s="40"/>
      <c r="C100" s="40"/>
      <c r="D100" s="40"/>
      <c r="E100" s="40"/>
      <c r="F100" s="564"/>
    </row>
    <row r="101" spans="1:6" ht="12.75" customHeight="1" thickBot="1">
      <c r="A101" s="416"/>
      <c r="B101" s="418" t="s">
        <v>67</v>
      </c>
      <c r="C101" s="396"/>
      <c r="D101" s="399" t="s">
        <v>68</v>
      </c>
      <c r="E101" s="399"/>
      <c r="F101" s="575"/>
    </row>
    <row r="102" spans="1:6" ht="13.5" thickBot="1">
      <c r="A102" s="417"/>
      <c r="B102" s="404"/>
      <c r="C102" s="398"/>
      <c r="D102" s="400"/>
      <c r="E102" s="400"/>
      <c r="F102" s="585"/>
    </row>
    <row r="103" spans="1:6" ht="12.75" customHeight="1" thickBot="1">
      <c r="A103" s="417"/>
      <c r="B103" s="404"/>
      <c r="C103" s="398"/>
      <c r="D103" s="400"/>
      <c r="E103" s="400"/>
      <c r="F103" s="586">
        <v>2019</v>
      </c>
    </row>
    <row r="104" spans="1:6" ht="23.25" customHeight="1" thickBot="1">
      <c r="A104" s="417"/>
      <c r="B104" s="404"/>
      <c r="C104" s="398"/>
      <c r="D104" s="400"/>
      <c r="E104" s="400"/>
      <c r="F104" s="587"/>
    </row>
    <row r="105" spans="1:6" ht="13.5" thickBot="1">
      <c r="A105" s="221"/>
      <c r="B105" s="415" t="s">
        <v>197</v>
      </c>
      <c r="C105" s="381"/>
      <c r="D105" s="381"/>
      <c r="E105" s="545"/>
      <c r="F105" s="555">
        <f>F106</f>
        <v>991390.6799999999</v>
      </c>
    </row>
    <row r="106" spans="1:6" ht="12.75">
      <c r="A106" s="222">
        <v>1</v>
      </c>
      <c r="B106" s="169" t="s">
        <v>87</v>
      </c>
      <c r="C106" s="391" t="s">
        <v>88</v>
      </c>
      <c r="D106" s="391"/>
      <c r="E106" s="391"/>
      <c r="F106" s="556">
        <f>F107+F113</f>
        <v>991390.6799999999</v>
      </c>
    </row>
    <row r="107" spans="1:6" ht="12.75">
      <c r="A107" s="223">
        <v>2</v>
      </c>
      <c r="B107" s="144"/>
      <c r="C107" s="168" t="s">
        <v>198</v>
      </c>
      <c r="D107" s="414" t="s">
        <v>199</v>
      </c>
      <c r="E107" s="608"/>
      <c r="F107" s="609">
        <f>F108</f>
        <v>344129.16000000003</v>
      </c>
    </row>
    <row r="108" spans="1:6" ht="12.75">
      <c r="A108" s="223">
        <v>3</v>
      </c>
      <c r="B108" s="146"/>
      <c r="C108" s="122"/>
      <c r="D108" s="380" t="s">
        <v>221</v>
      </c>
      <c r="E108" s="550"/>
      <c r="F108" s="561">
        <f>SUM(F109:F112)</f>
        <v>344129.16000000003</v>
      </c>
    </row>
    <row r="109" spans="1:6" ht="12.75">
      <c r="A109" s="223">
        <v>4</v>
      </c>
      <c r="B109" s="148">
        <v>41</v>
      </c>
      <c r="C109" s="130"/>
      <c r="D109" s="142">
        <v>717</v>
      </c>
      <c r="E109" s="551" t="s">
        <v>464</v>
      </c>
      <c r="F109" s="562"/>
    </row>
    <row r="110" spans="1:6" ht="12.75">
      <c r="A110" s="223">
        <v>5</v>
      </c>
      <c r="B110" s="148">
        <v>41</v>
      </c>
      <c r="C110" s="130"/>
      <c r="D110" s="142"/>
      <c r="E110" s="551" t="s">
        <v>610</v>
      </c>
      <c r="F110" s="562">
        <v>153464.16</v>
      </c>
    </row>
    <row r="111" spans="1:6" ht="12.75">
      <c r="A111" s="223">
        <v>6</v>
      </c>
      <c r="B111" s="148" t="s">
        <v>578</v>
      </c>
      <c r="C111" s="130"/>
      <c r="D111" s="142"/>
      <c r="E111" s="551" t="s">
        <v>610</v>
      </c>
      <c r="F111" s="562">
        <v>170595</v>
      </c>
    </row>
    <row r="112" spans="1:6" ht="12.75">
      <c r="A112" s="223">
        <v>7</v>
      </c>
      <c r="B112" s="148" t="s">
        <v>579</v>
      </c>
      <c r="C112" s="130"/>
      <c r="D112" s="142"/>
      <c r="E112" s="551" t="s">
        <v>610</v>
      </c>
      <c r="F112" s="562">
        <v>20070</v>
      </c>
    </row>
    <row r="113" spans="1:6" ht="12.75">
      <c r="A113" s="223">
        <v>11</v>
      </c>
      <c r="B113" s="144"/>
      <c r="C113" s="168" t="s">
        <v>212</v>
      </c>
      <c r="D113" s="414" t="s">
        <v>465</v>
      </c>
      <c r="E113" s="608"/>
      <c r="F113" s="609">
        <f>F114</f>
        <v>647261.5199999999</v>
      </c>
    </row>
    <row r="114" spans="1:6" ht="12.75">
      <c r="A114" s="223">
        <v>12</v>
      </c>
      <c r="B114" s="164"/>
      <c r="C114" s="122"/>
      <c r="D114" s="380" t="s">
        <v>221</v>
      </c>
      <c r="E114" s="550"/>
      <c r="F114" s="561">
        <f>SUM(F115:F121)</f>
        <v>647261.5199999999</v>
      </c>
    </row>
    <row r="115" spans="1:6" ht="12.75">
      <c r="A115" s="223">
        <v>13</v>
      </c>
      <c r="B115" s="198">
        <v>46</v>
      </c>
      <c r="C115" s="122"/>
      <c r="D115" s="142">
        <v>717</v>
      </c>
      <c r="E115" s="551" t="s">
        <v>553</v>
      </c>
      <c r="F115" s="562">
        <v>342818.71</v>
      </c>
    </row>
    <row r="116" spans="1:6" ht="12.75">
      <c r="A116" s="164">
        <v>14</v>
      </c>
      <c r="B116" s="313">
        <v>43</v>
      </c>
      <c r="C116" s="122"/>
      <c r="D116" s="142">
        <v>717</v>
      </c>
      <c r="E116" s="551" t="s">
        <v>310</v>
      </c>
      <c r="F116" s="562"/>
    </row>
    <row r="117" spans="1:6" ht="12.75">
      <c r="A117" s="164">
        <v>15</v>
      </c>
      <c r="B117" s="313">
        <v>43</v>
      </c>
      <c r="C117" s="122"/>
      <c r="D117" s="142">
        <v>718</v>
      </c>
      <c r="E117" s="551" t="s">
        <v>556</v>
      </c>
      <c r="F117" s="562"/>
    </row>
    <row r="118" spans="1:13" ht="12.75">
      <c r="A118" s="164">
        <v>16</v>
      </c>
      <c r="B118" s="313">
        <v>46</v>
      </c>
      <c r="C118" s="122"/>
      <c r="D118" s="142">
        <v>718</v>
      </c>
      <c r="E118" s="551" t="s">
        <v>556</v>
      </c>
      <c r="F118" s="562"/>
      <c r="G118" s="39"/>
      <c r="H118" s="39"/>
      <c r="I118" s="39"/>
      <c r="J118" s="39"/>
      <c r="K118" s="39"/>
      <c r="L118" s="39"/>
      <c r="M118" s="39"/>
    </row>
    <row r="119" spans="1:6" ht="12.75">
      <c r="A119" s="164">
        <v>17</v>
      </c>
      <c r="B119" s="313" t="s">
        <v>578</v>
      </c>
      <c r="C119" s="122"/>
      <c r="D119" s="142">
        <v>717</v>
      </c>
      <c r="E119" s="551" t="s">
        <v>556</v>
      </c>
      <c r="F119" s="562">
        <v>223067.99</v>
      </c>
    </row>
    <row r="120" spans="1:6" ht="12.75">
      <c r="A120" s="164">
        <v>18</v>
      </c>
      <c r="B120" s="313" t="s">
        <v>579</v>
      </c>
      <c r="C120" s="122"/>
      <c r="D120" s="142">
        <v>717</v>
      </c>
      <c r="E120" s="551" t="s">
        <v>556</v>
      </c>
      <c r="F120" s="562">
        <v>55767</v>
      </c>
    </row>
    <row r="121" spans="1:7" ht="13.5" thickBot="1">
      <c r="A121" s="165">
        <v>19</v>
      </c>
      <c r="B121" s="340">
        <v>41</v>
      </c>
      <c r="C121" s="181"/>
      <c r="D121" s="160">
        <v>717</v>
      </c>
      <c r="E121" s="553" t="s">
        <v>556</v>
      </c>
      <c r="F121" s="588">
        <v>25607.82</v>
      </c>
      <c r="G121" s="39"/>
    </row>
  </sheetData>
  <sheetProtection selectLockedCells="1" selectUnlockedCells="1"/>
  <mergeCells count="28">
    <mergeCell ref="D10:E10"/>
    <mergeCell ref="A1:F1"/>
    <mergeCell ref="A3:A6"/>
    <mergeCell ref="B3:C6"/>
    <mergeCell ref="D3:E6"/>
    <mergeCell ref="F5:F6"/>
    <mergeCell ref="B7:E7"/>
    <mergeCell ref="C8:E8"/>
    <mergeCell ref="D9:E9"/>
    <mergeCell ref="D17:E17"/>
    <mergeCell ref="D25:E25"/>
    <mergeCell ref="D33:E33"/>
    <mergeCell ref="D36:E36"/>
    <mergeCell ref="F103:F104"/>
    <mergeCell ref="D42:E42"/>
    <mergeCell ref="D60:E60"/>
    <mergeCell ref="A99:F99"/>
    <mergeCell ref="A101:A104"/>
    <mergeCell ref="B101:C104"/>
    <mergeCell ref="D101:E104"/>
    <mergeCell ref="D48:E48"/>
    <mergeCell ref="D56:E56"/>
    <mergeCell ref="D113:E113"/>
    <mergeCell ref="D114:E114"/>
    <mergeCell ref="B105:E105"/>
    <mergeCell ref="C106:E106"/>
    <mergeCell ref="D107:E107"/>
    <mergeCell ref="D108:E108"/>
  </mergeCells>
  <printOptions horizontalCentered="1"/>
  <pageMargins left="0.2362204724409449" right="0.2362204724409449" top="0.15748031496062992" bottom="0.15748031496062992" header="0.5118110236220472" footer="0.5118110236220472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2"/>
  <sheetViews>
    <sheetView zoomScale="115" zoomScaleNormal="115" zoomScalePageLayoutView="0" workbookViewId="0" topLeftCell="A1">
      <selection activeCell="F7" sqref="F7:F43"/>
    </sheetView>
  </sheetViews>
  <sheetFormatPr defaultColWidth="11.57421875" defaultRowHeight="12.75"/>
  <cols>
    <col min="1" max="1" width="4.140625" style="0" customWidth="1"/>
    <col min="2" max="2" width="5.140625" style="0" customWidth="1"/>
    <col min="3" max="3" width="8.00390625" style="0" customWidth="1"/>
    <col min="4" max="4" width="7.00390625" style="0" customWidth="1"/>
    <col min="5" max="5" width="38.8515625" style="0" customWidth="1"/>
    <col min="6" max="6" width="11.00390625" style="125" customWidth="1"/>
  </cols>
  <sheetData>
    <row r="1" ht="12.75"/>
    <row r="2" spans="1:6" ht="21" thickBot="1">
      <c r="A2" s="402" t="s">
        <v>222</v>
      </c>
      <c r="B2" s="402"/>
      <c r="C2" s="402"/>
      <c r="D2" s="402"/>
      <c r="E2" s="402"/>
      <c r="F2" s="402"/>
    </row>
    <row r="3" spans="1:6" ht="12.75" customHeight="1" thickBot="1">
      <c r="A3" s="383"/>
      <c r="B3" s="385" t="s">
        <v>67</v>
      </c>
      <c r="C3" s="385"/>
      <c r="D3" s="388" t="s">
        <v>68</v>
      </c>
      <c r="E3" s="388"/>
      <c r="F3" s="589"/>
    </row>
    <row r="4" spans="1:6" ht="13.5" thickBot="1">
      <c r="A4" s="384"/>
      <c r="B4" s="386"/>
      <c r="C4" s="387"/>
      <c r="D4" s="389"/>
      <c r="E4" s="389"/>
      <c r="F4" s="591"/>
    </row>
    <row r="5" spans="1:6" ht="12.75" customHeight="1" thickBot="1">
      <c r="A5" s="384"/>
      <c r="B5" s="386"/>
      <c r="C5" s="387"/>
      <c r="D5" s="389"/>
      <c r="E5" s="389"/>
      <c r="F5" s="592">
        <v>2019</v>
      </c>
    </row>
    <row r="6" spans="1:6" ht="36.75" customHeight="1" thickBot="1">
      <c r="A6" s="384"/>
      <c r="B6" s="386"/>
      <c r="C6" s="387"/>
      <c r="D6" s="389"/>
      <c r="E6" s="389"/>
      <c r="F6" s="593"/>
    </row>
    <row r="7" spans="1:6" ht="22.5" customHeight="1">
      <c r="A7" s="163"/>
      <c r="B7" s="392" t="s">
        <v>223</v>
      </c>
      <c r="C7" s="392"/>
      <c r="D7" s="392"/>
      <c r="E7" s="401"/>
      <c r="F7" s="572">
        <f>F8+F25</f>
        <v>213670</v>
      </c>
    </row>
    <row r="8" spans="1:6" ht="12.75">
      <c r="A8" s="159">
        <v>1</v>
      </c>
      <c r="B8" s="156" t="s">
        <v>97</v>
      </c>
      <c r="C8" s="393" t="s">
        <v>98</v>
      </c>
      <c r="D8" s="393"/>
      <c r="E8" s="568"/>
      <c r="F8" s="573">
        <f>SUM(F9)</f>
        <v>147170</v>
      </c>
    </row>
    <row r="9" spans="1:6" ht="12.75">
      <c r="A9" s="159">
        <v>2</v>
      </c>
      <c r="B9" s="106"/>
      <c r="C9" s="137" t="s">
        <v>451</v>
      </c>
      <c r="D9" s="390" t="s">
        <v>101</v>
      </c>
      <c r="E9" s="546"/>
      <c r="F9" s="557">
        <f>F10+F12+F16+F19+F23</f>
        <v>147170</v>
      </c>
    </row>
    <row r="10" spans="1:6" ht="12.75">
      <c r="A10" s="159">
        <v>3</v>
      </c>
      <c r="B10" s="106"/>
      <c r="C10" s="106"/>
      <c r="D10" s="380" t="s">
        <v>224</v>
      </c>
      <c r="E10" s="550"/>
      <c r="F10" s="561">
        <f>SUM(F11:F11)</f>
        <v>35000</v>
      </c>
    </row>
    <row r="11" spans="1:6" ht="12.75" customHeight="1">
      <c r="A11" s="159">
        <v>4</v>
      </c>
      <c r="B11" s="140">
        <v>41</v>
      </c>
      <c r="C11" s="106"/>
      <c r="D11" s="140">
        <v>630</v>
      </c>
      <c r="E11" s="547" t="s">
        <v>490</v>
      </c>
      <c r="F11" s="558">
        <v>35000</v>
      </c>
    </row>
    <row r="12" spans="1:6" ht="12.75">
      <c r="A12" s="159">
        <v>5</v>
      </c>
      <c r="B12" s="106"/>
      <c r="C12" s="106"/>
      <c r="D12" s="380" t="s">
        <v>603</v>
      </c>
      <c r="E12" s="550"/>
      <c r="F12" s="561">
        <f>SUM(F13:F15)</f>
        <v>95000</v>
      </c>
    </row>
    <row r="13" spans="1:6" ht="12.75">
      <c r="A13" s="159">
        <v>6</v>
      </c>
      <c r="B13" s="140">
        <v>41</v>
      </c>
      <c r="C13" s="106"/>
      <c r="D13" s="140">
        <v>610</v>
      </c>
      <c r="E13" s="547" t="s">
        <v>450</v>
      </c>
      <c r="F13" s="558">
        <v>67500</v>
      </c>
    </row>
    <row r="14" spans="1:6" ht="12.75">
      <c r="A14" s="159">
        <v>7</v>
      </c>
      <c r="B14" s="140">
        <v>41</v>
      </c>
      <c r="C14" s="106"/>
      <c r="D14" s="140">
        <v>620</v>
      </c>
      <c r="E14" s="547" t="s">
        <v>80</v>
      </c>
      <c r="F14" s="558">
        <v>22500</v>
      </c>
    </row>
    <row r="15" spans="1:6" ht="12.75">
      <c r="A15" s="159">
        <v>8</v>
      </c>
      <c r="B15" s="140">
        <v>41</v>
      </c>
      <c r="C15" s="106"/>
      <c r="D15" s="140">
        <v>630</v>
      </c>
      <c r="E15" s="547" t="s">
        <v>490</v>
      </c>
      <c r="F15" s="558">
        <v>5000</v>
      </c>
    </row>
    <row r="16" spans="1:6" ht="12.75">
      <c r="A16" s="159">
        <v>9</v>
      </c>
      <c r="B16" s="106"/>
      <c r="C16" s="106"/>
      <c r="D16" s="380" t="s">
        <v>487</v>
      </c>
      <c r="E16" s="550"/>
      <c r="F16" s="561">
        <f>SUM(F17:F18)</f>
        <v>0</v>
      </c>
    </row>
    <row r="17" spans="1:8" ht="12.75">
      <c r="A17" s="159">
        <v>10</v>
      </c>
      <c r="B17" s="140">
        <v>41</v>
      </c>
      <c r="C17" s="106"/>
      <c r="D17" s="140">
        <v>610</v>
      </c>
      <c r="E17" s="547" t="s">
        <v>450</v>
      </c>
      <c r="F17" s="558"/>
      <c r="H17" s="39"/>
    </row>
    <row r="18" spans="1:6" ht="12.75">
      <c r="A18" s="159">
        <v>11</v>
      </c>
      <c r="B18" s="140">
        <v>41</v>
      </c>
      <c r="C18" s="106"/>
      <c r="D18" s="140">
        <v>620</v>
      </c>
      <c r="E18" s="547" t="s">
        <v>80</v>
      </c>
      <c r="F18" s="558"/>
    </row>
    <row r="19" spans="1:6" ht="12.75">
      <c r="A19" s="159">
        <v>9</v>
      </c>
      <c r="B19" s="106"/>
      <c r="C19" s="106"/>
      <c r="D19" s="380" t="s">
        <v>631</v>
      </c>
      <c r="E19" s="550"/>
      <c r="F19" s="561">
        <f>SUM(F20:F22)</f>
        <v>12170</v>
      </c>
    </row>
    <row r="20" spans="1:6" ht="12.75">
      <c r="A20" s="159">
        <v>10</v>
      </c>
      <c r="B20" s="140">
        <v>41</v>
      </c>
      <c r="C20" s="106"/>
      <c r="D20" s="140">
        <v>610</v>
      </c>
      <c r="E20" s="547" t="s">
        <v>450</v>
      </c>
      <c r="F20" s="558">
        <v>8700</v>
      </c>
    </row>
    <row r="21" spans="1:6" ht="12.75">
      <c r="A21" s="159">
        <v>11</v>
      </c>
      <c r="B21" s="140">
        <v>41</v>
      </c>
      <c r="C21" s="106"/>
      <c r="D21" s="140">
        <v>620</v>
      </c>
      <c r="E21" s="547" t="s">
        <v>80</v>
      </c>
      <c r="F21" s="558">
        <v>3000</v>
      </c>
    </row>
    <row r="22" spans="1:6" ht="12.75">
      <c r="A22" s="159">
        <v>12</v>
      </c>
      <c r="B22" s="140"/>
      <c r="C22" s="106"/>
      <c r="D22" s="140">
        <v>630</v>
      </c>
      <c r="E22" s="547"/>
      <c r="F22" s="558">
        <v>470</v>
      </c>
    </row>
    <row r="23" spans="1:6" ht="12.75">
      <c r="A23" s="159">
        <v>13</v>
      </c>
      <c r="B23" s="106"/>
      <c r="C23" s="106"/>
      <c r="D23" s="380" t="s">
        <v>225</v>
      </c>
      <c r="E23" s="550"/>
      <c r="F23" s="561">
        <f>SUM(F24:F24)</f>
        <v>5000</v>
      </c>
    </row>
    <row r="24" spans="1:6" ht="12.75">
      <c r="A24" s="159">
        <v>14</v>
      </c>
      <c r="B24" s="140">
        <v>41</v>
      </c>
      <c r="C24" s="106"/>
      <c r="D24" s="140">
        <v>630</v>
      </c>
      <c r="E24" s="547" t="s">
        <v>490</v>
      </c>
      <c r="F24" s="558">
        <v>5000</v>
      </c>
    </row>
    <row r="25" spans="1:6" ht="12.75">
      <c r="A25" s="159">
        <v>15</v>
      </c>
      <c r="B25" s="156" t="s">
        <v>162</v>
      </c>
      <c r="C25" s="393" t="s">
        <v>226</v>
      </c>
      <c r="D25" s="393"/>
      <c r="E25" s="568"/>
      <c r="F25" s="573">
        <f>SUM(F26+F29)</f>
        <v>66500</v>
      </c>
    </row>
    <row r="26" spans="1:6" ht="12.75">
      <c r="A26" s="159">
        <v>16</v>
      </c>
      <c r="B26" s="106"/>
      <c r="C26" s="137" t="s">
        <v>227</v>
      </c>
      <c r="D26" s="390" t="s">
        <v>228</v>
      </c>
      <c r="E26" s="546"/>
      <c r="F26" s="557">
        <f>SUM(F27)</f>
        <v>5000</v>
      </c>
    </row>
    <row r="27" spans="1:6" ht="12.75">
      <c r="A27" s="159">
        <v>17</v>
      </c>
      <c r="B27" s="106"/>
      <c r="C27" s="106"/>
      <c r="D27" s="380" t="s">
        <v>229</v>
      </c>
      <c r="E27" s="550"/>
      <c r="F27" s="561">
        <f>SUM(F28:F28)</f>
        <v>5000</v>
      </c>
    </row>
    <row r="28" spans="1:6" ht="12.75" customHeight="1">
      <c r="A28" s="159">
        <v>18</v>
      </c>
      <c r="B28" s="140">
        <v>41</v>
      </c>
      <c r="C28" s="106"/>
      <c r="D28" s="140">
        <v>630</v>
      </c>
      <c r="E28" s="547" t="s">
        <v>490</v>
      </c>
      <c r="F28" s="558">
        <v>5000</v>
      </c>
    </row>
    <row r="29" spans="1:6" ht="12.75">
      <c r="A29" s="159">
        <v>19</v>
      </c>
      <c r="B29" s="106"/>
      <c r="C29" s="137" t="s">
        <v>230</v>
      </c>
      <c r="D29" s="390" t="s">
        <v>231</v>
      </c>
      <c r="E29" s="546"/>
      <c r="F29" s="557">
        <f>F30+F33+F37+F39+F42</f>
        <v>61500</v>
      </c>
    </row>
    <row r="30" spans="1:6" ht="12.75">
      <c r="A30" s="159">
        <v>20</v>
      </c>
      <c r="B30" s="106"/>
      <c r="C30" s="106"/>
      <c r="D30" s="380" t="s">
        <v>438</v>
      </c>
      <c r="E30" s="550"/>
      <c r="F30" s="561">
        <f>SUM(F31:F32)</f>
        <v>4500</v>
      </c>
    </row>
    <row r="31" spans="1:6" ht="12.75">
      <c r="A31" s="159">
        <v>21</v>
      </c>
      <c r="B31" s="140">
        <v>41</v>
      </c>
      <c r="C31" s="106"/>
      <c r="D31" s="140">
        <v>630</v>
      </c>
      <c r="E31" s="547" t="s">
        <v>490</v>
      </c>
      <c r="F31" s="558">
        <v>4500</v>
      </c>
    </row>
    <row r="32" spans="1:6" ht="12.75">
      <c r="A32" s="159">
        <v>22</v>
      </c>
      <c r="B32" s="140">
        <v>71</v>
      </c>
      <c r="C32" s="106"/>
      <c r="D32" s="140">
        <v>630</v>
      </c>
      <c r="E32" s="547" t="s">
        <v>490</v>
      </c>
      <c r="F32" s="558"/>
    </row>
    <row r="33" spans="1:6" ht="12.75">
      <c r="A33" s="159">
        <v>23</v>
      </c>
      <c r="B33" s="106"/>
      <c r="C33" s="106"/>
      <c r="D33" s="380" t="s">
        <v>597</v>
      </c>
      <c r="E33" s="550"/>
      <c r="F33" s="561">
        <f>SUM(F34:F36)</f>
        <v>50750</v>
      </c>
    </row>
    <row r="34" spans="1:6" ht="12.75">
      <c r="A34" s="159">
        <v>24</v>
      </c>
      <c r="B34" s="140">
        <v>41</v>
      </c>
      <c r="C34" s="106"/>
      <c r="D34" s="220" t="s">
        <v>598</v>
      </c>
      <c r="E34" s="612" t="s">
        <v>232</v>
      </c>
      <c r="F34" s="558">
        <v>500</v>
      </c>
    </row>
    <row r="35" spans="1:6" ht="12.75">
      <c r="A35" s="159">
        <v>25</v>
      </c>
      <c r="B35" s="140">
        <v>41</v>
      </c>
      <c r="C35" s="106"/>
      <c r="D35" s="190">
        <v>630</v>
      </c>
      <c r="E35" s="547" t="s">
        <v>490</v>
      </c>
      <c r="F35" s="558">
        <v>50250</v>
      </c>
    </row>
    <row r="36" spans="1:6" ht="12.75">
      <c r="A36" s="159">
        <v>26</v>
      </c>
      <c r="B36" s="140">
        <v>71</v>
      </c>
      <c r="C36" s="106"/>
      <c r="D36" s="190">
        <v>630</v>
      </c>
      <c r="E36" s="547" t="s">
        <v>490</v>
      </c>
      <c r="F36" s="558"/>
    </row>
    <row r="37" spans="1:6" ht="12.75" customHeight="1">
      <c r="A37" s="159">
        <v>27</v>
      </c>
      <c r="B37" s="106"/>
      <c r="C37" s="106"/>
      <c r="D37" s="380" t="s">
        <v>458</v>
      </c>
      <c r="E37" s="550"/>
      <c r="F37" s="561">
        <f>SUM(F38:F38)</f>
        <v>500</v>
      </c>
    </row>
    <row r="38" spans="1:6" ht="15.75" customHeight="1">
      <c r="A38" s="159">
        <v>28</v>
      </c>
      <c r="B38" s="140">
        <v>41</v>
      </c>
      <c r="C38" s="106"/>
      <c r="D38" s="140">
        <v>630</v>
      </c>
      <c r="E38" s="547" t="s">
        <v>490</v>
      </c>
      <c r="F38" s="558">
        <v>500</v>
      </c>
    </row>
    <row r="39" spans="1:6" ht="12.75">
      <c r="A39" s="159">
        <v>29</v>
      </c>
      <c r="B39" s="106"/>
      <c r="C39" s="106"/>
      <c r="D39" s="380" t="s">
        <v>488</v>
      </c>
      <c r="E39" s="550"/>
      <c r="F39" s="613">
        <f>SUM(F40:F41)</f>
        <v>0</v>
      </c>
    </row>
    <row r="40" spans="1:6" ht="12.75">
      <c r="A40" s="159">
        <v>30</v>
      </c>
      <c r="B40" s="142">
        <v>111</v>
      </c>
      <c r="C40" s="130"/>
      <c r="D40" s="142">
        <v>630</v>
      </c>
      <c r="E40" s="547" t="s">
        <v>490</v>
      </c>
      <c r="F40" s="558"/>
    </row>
    <row r="41" spans="1:6" ht="12.75">
      <c r="A41" s="159">
        <v>31</v>
      </c>
      <c r="B41" s="142">
        <v>41</v>
      </c>
      <c r="C41" s="130"/>
      <c r="D41" s="142">
        <v>630</v>
      </c>
      <c r="E41" s="547" t="s">
        <v>490</v>
      </c>
      <c r="F41" s="558"/>
    </row>
    <row r="42" spans="1:6" ht="12.75">
      <c r="A42" s="159">
        <v>32</v>
      </c>
      <c r="B42" s="106"/>
      <c r="C42" s="106"/>
      <c r="D42" s="380" t="s">
        <v>233</v>
      </c>
      <c r="E42" s="550"/>
      <c r="F42" s="561">
        <f>SUM(F43:F43)</f>
        <v>5750</v>
      </c>
    </row>
    <row r="43" spans="1:6" ht="13.5" thickBot="1">
      <c r="A43" s="219">
        <v>33</v>
      </c>
      <c r="B43" s="167">
        <v>41</v>
      </c>
      <c r="C43" s="166"/>
      <c r="D43" s="166" t="s">
        <v>489</v>
      </c>
      <c r="E43" s="581" t="s">
        <v>490</v>
      </c>
      <c r="F43" s="563">
        <v>5750</v>
      </c>
    </row>
    <row r="44" ht="12.75">
      <c r="A44" s="67"/>
    </row>
    <row r="45" spans="1:6" ht="12.75">
      <c r="A45" s="51"/>
      <c r="B45" s="51"/>
      <c r="C45" s="51"/>
      <c r="D45" s="51"/>
      <c r="E45" s="51"/>
      <c r="F45" s="610"/>
    </row>
    <row r="46" spans="1:6" ht="12.75">
      <c r="A46" s="51"/>
      <c r="B46" s="51"/>
      <c r="C46" s="51"/>
      <c r="D46" s="51"/>
      <c r="E46" s="51"/>
      <c r="F46" s="610"/>
    </row>
    <row r="47" spans="1:6" ht="12.75">
      <c r="A47" s="51"/>
      <c r="B47" s="51"/>
      <c r="C47" s="51"/>
      <c r="D47" s="51"/>
      <c r="E47" s="51"/>
      <c r="F47" s="610"/>
    </row>
    <row r="48" spans="1:6" ht="12.75">
      <c r="A48" s="51"/>
      <c r="B48" s="51"/>
      <c r="C48" s="51"/>
      <c r="D48" s="51"/>
      <c r="E48" s="51"/>
      <c r="F48" s="610"/>
    </row>
    <row r="49" spans="1:6" ht="12.75">
      <c r="A49" s="51"/>
      <c r="B49" s="51"/>
      <c r="C49" s="51"/>
      <c r="D49" s="51"/>
      <c r="E49" s="51"/>
      <c r="F49" s="610"/>
    </row>
    <row r="50" spans="1:6" ht="12.75">
      <c r="A50" s="51"/>
      <c r="B50" s="51"/>
      <c r="C50" s="51"/>
      <c r="D50" s="51"/>
      <c r="E50" s="51"/>
      <c r="F50" s="610"/>
    </row>
    <row r="51" spans="1:6" ht="12.75">
      <c r="A51" s="51"/>
      <c r="B51" s="51"/>
      <c r="C51" s="51"/>
      <c r="D51" s="51"/>
      <c r="E51" s="51"/>
      <c r="F51" s="610"/>
    </row>
    <row r="52" spans="1:6" ht="12.75">
      <c r="A52" s="51"/>
      <c r="B52" s="51"/>
      <c r="C52" s="51"/>
      <c r="D52" s="51"/>
      <c r="E52" s="51"/>
      <c r="F52" s="610"/>
    </row>
    <row r="53" spans="1:6" ht="12.75">
      <c r="A53" s="51"/>
      <c r="B53" s="51"/>
      <c r="C53" s="51"/>
      <c r="D53" s="51"/>
      <c r="E53" s="51"/>
      <c r="F53" s="610"/>
    </row>
    <row r="54" spans="1:6" ht="12.75">
      <c r="A54" s="51"/>
      <c r="B54" s="51"/>
      <c r="C54" s="51"/>
      <c r="D54" s="51"/>
      <c r="E54" s="51"/>
      <c r="F54" s="610"/>
    </row>
    <row r="55" spans="1:6" ht="12.75">
      <c r="A55" s="51"/>
      <c r="B55" s="51"/>
      <c r="C55" s="51"/>
      <c r="D55" s="51"/>
      <c r="E55" s="51"/>
      <c r="F55" s="610"/>
    </row>
    <row r="56" spans="1:6" ht="12.75">
      <c r="A56" s="51"/>
      <c r="B56" s="51"/>
      <c r="C56" s="51"/>
      <c r="D56" s="51"/>
      <c r="E56" s="51"/>
      <c r="F56" s="610"/>
    </row>
    <row r="57" spans="1:6" ht="12.75">
      <c r="A57" s="51"/>
      <c r="B57" s="51"/>
      <c r="C57" s="51"/>
      <c r="D57" s="51"/>
      <c r="E57" s="51"/>
      <c r="F57" s="610"/>
    </row>
    <row r="58" spans="1:6" ht="12.75">
      <c r="A58" s="51"/>
      <c r="B58" s="51"/>
      <c r="C58" s="51"/>
      <c r="D58" s="51"/>
      <c r="E58" s="51"/>
      <c r="F58" s="610"/>
    </row>
    <row r="59" spans="1:6" ht="12.75">
      <c r="A59" s="51"/>
      <c r="B59" s="51"/>
      <c r="C59" s="51"/>
      <c r="D59" s="51"/>
      <c r="E59" s="51"/>
      <c r="F59" s="610"/>
    </row>
    <row r="60" spans="1:6" ht="12.75">
      <c r="A60" s="51"/>
      <c r="B60" s="51"/>
      <c r="C60" s="51"/>
      <c r="D60" s="51"/>
      <c r="E60" s="51"/>
      <c r="F60" s="610"/>
    </row>
    <row r="61" spans="1:6" ht="12.75">
      <c r="A61" s="51"/>
      <c r="B61" s="51"/>
      <c r="C61" s="51"/>
      <c r="D61" s="51"/>
      <c r="E61" s="51"/>
      <c r="F61" s="610"/>
    </row>
    <row r="62" spans="1:6" ht="12.75">
      <c r="A62" s="51"/>
      <c r="B62" s="51"/>
      <c r="C62" s="51"/>
      <c r="D62" s="51"/>
      <c r="E62" s="51"/>
      <c r="F62" s="610"/>
    </row>
    <row r="63" spans="1:6" ht="12.75">
      <c r="A63" s="51"/>
      <c r="B63" s="51"/>
      <c r="C63" s="51"/>
      <c r="D63" s="51"/>
      <c r="E63" s="51"/>
      <c r="F63" s="610"/>
    </row>
    <row r="64" spans="1:6" ht="12.75">
      <c r="A64" s="51"/>
      <c r="B64" s="51"/>
      <c r="C64" s="51"/>
      <c r="D64" s="51"/>
      <c r="E64" s="51"/>
      <c r="F64" s="610"/>
    </row>
    <row r="65" spans="1:6" ht="12.75">
      <c r="A65" s="51"/>
      <c r="B65" s="51"/>
      <c r="C65" s="51"/>
      <c r="D65" s="51"/>
      <c r="E65" s="51"/>
      <c r="F65" s="610"/>
    </row>
    <row r="66" spans="1:6" ht="12.75">
      <c r="A66" s="51"/>
      <c r="B66" s="51"/>
      <c r="C66" s="51"/>
      <c r="D66" s="51"/>
      <c r="E66" s="51"/>
      <c r="F66" s="610"/>
    </row>
    <row r="67" spans="1:6" ht="12.75">
      <c r="A67" s="51"/>
      <c r="B67" s="51"/>
      <c r="C67" s="51"/>
      <c r="D67" s="51"/>
      <c r="E67" s="51"/>
      <c r="F67" s="610"/>
    </row>
    <row r="68" spans="1:6" ht="12.75">
      <c r="A68" s="51"/>
      <c r="B68" s="51"/>
      <c r="C68" s="51"/>
      <c r="D68" s="51"/>
      <c r="E68" s="51"/>
      <c r="F68" s="610"/>
    </row>
    <row r="69" spans="1:6" ht="12.75">
      <c r="A69" s="51"/>
      <c r="B69" s="51"/>
      <c r="C69" s="51"/>
      <c r="D69" s="51"/>
      <c r="E69" s="51"/>
      <c r="F69" s="610"/>
    </row>
    <row r="70" spans="1:6" ht="12.75">
      <c r="A70" s="51"/>
      <c r="B70" s="51"/>
      <c r="C70" s="51"/>
      <c r="D70" s="51"/>
      <c r="E70" s="51"/>
      <c r="F70" s="610"/>
    </row>
    <row r="71" spans="1:6" ht="12.75">
      <c r="A71" s="51"/>
      <c r="B71" s="51"/>
      <c r="C71" s="51"/>
      <c r="D71" s="51"/>
      <c r="E71" s="51"/>
      <c r="F71" s="610"/>
    </row>
    <row r="72" spans="1:6" ht="12.75">
      <c r="A72" s="51"/>
      <c r="B72" s="51"/>
      <c r="C72" s="51"/>
      <c r="D72" s="51"/>
      <c r="E72" s="51"/>
      <c r="F72" s="610"/>
    </row>
    <row r="73" spans="1:6" ht="12.75">
      <c r="A73" s="51"/>
      <c r="B73" s="51"/>
      <c r="C73" s="51"/>
      <c r="D73" s="51"/>
      <c r="E73" s="51"/>
      <c r="F73" s="610"/>
    </row>
    <row r="74" spans="1:6" ht="12.75">
      <c r="A74" s="51"/>
      <c r="B74" s="51"/>
      <c r="C74" s="51"/>
      <c r="D74" s="51"/>
      <c r="E74" s="51"/>
      <c r="F74" s="610"/>
    </row>
    <row r="75" spans="1:6" ht="12.75">
      <c r="A75" s="51"/>
      <c r="B75" s="51"/>
      <c r="C75" s="51"/>
      <c r="D75" s="51"/>
      <c r="E75" s="51"/>
      <c r="F75" s="610"/>
    </row>
    <row r="76" spans="1:6" ht="12.75">
      <c r="A76" s="51"/>
      <c r="B76" s="51"/>
      <c r="C76" s="51"/>
      <c r="D76" s="51"/>
      <c r="E76" s="51"/>
      <c r="F76" s="610"/>
    </row>
    <row r="77" spans="1:6" ht="12.75">
      <c r="A77" s="51"/>
      <c r="B77" s="51"/>
      <c r="C77" s="51"/>
      <c r="D77" s="51"/>
      <c r="E77" s="51"/>
      <c r="F77" s="610"/>
    </row>
    <row r="78" spans="1:6" ht="12.75">
      <c r="A78" s="51"/>
      <c r="B78" s="51"/>
      <c r="C78" s="51"/>
      <c r="D78" s="51"/>
      <c r="E78" s="51"/>
      <c r="F78" s="610"/>
    </row>
    <row r="79" spans="1:6" ht="12.75">
      <c r="A79" s="51"/>
      <c r="B79" s="51"/>
      <c r="C79" s="51"/>
      <c r="D79" s="51"/>
      <c r="E79" s="51"/>
      <c r="F79" s="610"/>
    </row>
    <row r="80" spans="1:6" ht="12.75">
      <c r="A80" s="51"/>
      <c r="B80" s="51"/>
      <c r="C80" s="51"/>
      <c r="D80" s="51"/>
      <c r="E80" s="51"/>
      <c r="F80" s="610"/>
    </row>
    <row r="81" spans="1:6" ht="12.75">
      <c r="A81" s="51"/>
      <c r="B81" s="51"/>
      <c r="C81" s="51"/>
      <c r="D81" s="51"/>
      <c r="E81" s="51"/>
      <c r="F81" s="610"/>
    </row>
    <row r="82" spans="1:6" ht="12.75">
      <c r="A82" s="51"/>
      <c r="B82" s="51"/>
      <c r="C82" s="51"/>
      <c r="D82" s="51"/>
      <c r="E82" s="51"/>
      <c r="F82" s="610"/>
    </row>
    <row r="83" spans="1:6" ht="12.75">
      <c r="A83" s="51"/>
      <c r="B83" s="51"/>
      <c r="C83" s="51"/>
      <c r="D83" s="51"/>
      <c r="E83" s="51"/>
      <c r="F83" s="610"/>
    </row>
    <row r="84" spans="1:6" ht="12.75">
      <c r="A84" s="51"/>
      <c r="B84" s="51"/>
      <c r="C84" s="51"/>
      <c r="D84" s="51"/>
      <c r="E84" s="51"/>
      <c r="F84" s="610"/>
    </row>
    <row r="85" spans="1:6" ht="12.75">
      <c r="A85" s="51"/>
      <c r="B85" s="51"/>
      <c r="C85" s="51"/>
      <c r="D85" s="51"/>
      <c r="E85" s="51"/>
      <c r="F85" s="610"/>
    </row>
    <row r="86" spans="1:6" ht="12.75">
      <c r="A86" s="51"/>
      <c r="B86" s="51"/>
      <c r="C86" s="51"/>
      <c r="D86" s="51"/>
      <c r="E86" s="51"/>
      <c r="F86" s="610"/>
    </row>
    <row r="87" spans="1:6" ht="12.75">
      <c r="A87" s="51"/>
      <c r="B87" s="51"/>
      <c r="C87" s="51"/>
      <c r="D87" s="51"/>
      <c r="E87" s="51"/>
      <c r="F87" s="610"/>
    </row>
    <row r="88" spans="1:6" ht="12.75">
      <c r="A88" s="51"/>
      <c r="B88" s="51"/>
      <c r="C88" s="51"/>
      <c r="D88" s="51"/>
      <c r="E88" s="51"/>
      <c r="F88" s="610"/>
    </row>
    <row r="89" spans="1:6" ht="12.75">
      <c r="A89" s="51"/>
      <c r="B89" s="51"/>
      <c r="C89" s="51"/>
      <c r="D89" s="51"/>
      <c r="E89" s="51"/>
      <c r="F89" s="610"/>
    </row>
    <row r="90" spans="1:6" ht="12.75">
      <c r="A90" s="51"/>
      <c r="B90" s="51"/>
      <c r="C90" s="51"/>
      <c r="D90" s="51"/>
      <c r="E90" s="51"/>
      <c r="F90" s="610"/>
    </row>
    <row r="91" spans="1:6" ht="12.75">
      <c r="A91" s="51"/>
      <c r="B91" s="51"/>
      <c r="C91" s="51"/>
      <c r="D91" s="51"/>
      <c r="E91" s="51"/>
      <c r="F91" s="610"/>
    </row>
    <row r="92" spans="1:6" ht="12.75">
      <c r="A92" s="51"/>
      <c r="B92" s="51"/>
      <c r="C92" s="51"/>
      <c r="D92" s="51"/>
      <c r="E92" s="51"/>
      <c r="F92" s="610"/>
    </row>
    <row r="93" spans="1:6" ht="12.75">
      <c r="A93" s="51"/>
      <c r="B93" s="51"/>
      <c r="C93" s="51"/>
      <c r="D93" s="51"/>
      <c r="E93" s="51"/>
      <c r="F93" s="610"/>
    </row>
    <row r="94" spans="1:6" ht="12.75">
      <c r="A94" s="51"/>
      <c r="B94" s="51"/>
      <c r="C94" s="51"/>
      <c r="D94" s="51"/>
      <c r="E94" s="51"/>
      <c r="F94" s="610"/>
    </row>
    <row r="95" spans="1:6" ht="12.75">
      <c r="A95" s="51"/>
      <c r="B95" s="51"/>
      <c r="C95" s="51"/>
      <c r="D95" s="51"/>
      <c r="E95" s="51"/>
      <c r="F95" s="610"/>
    </row>
    <row r="96" spans="1:6" ht="12.75">
      <c r="A96" s="51"/>
      <c r="B96" s="51"/>
      <c r="C96" s="51"/>
      <c r="D96" s="51"/>
      <c r="E96" s="51"/>
      <c r="F96" s="610"/>
    </row>
    <row r="97" spans="1:6" ht="12.75">
      <c r="A97" s="51"/>
      <c r="B97" s="51"/>
      <c r="C97" s="51"/>
      <c r="D97" s="51"/>
      <c r="E97" s="51"/>
      <c r="F97" s="610"/>
    </row>
    <row r="98" spans="1:6" ht="12.75">
      <c r="A98" s="51"/>
      <c r="B98" s="51"/>
      <c r="C98" s="51"/>
      <c r="D98" s="51"/>
      <c r="E98" s="51"/>
      <c r="F98" s="610"/>
    </row>
    <row r="99" spans="1:6" ht="12.75">
      <c r="A99" s="51"/>
      <c r="B99" s="51"/>
      <c r="C99" s="51"/>
      <c r="D99" s="51"/>
      <c r="E99" s="51"/>
      <c r="F99" s="610"/>
    </row>
    <row r="100" spans="1:6" ht="12.75">
      <c r="A100" s="51"/>
      <c r="B100" s="51"/>
      <c r="C100" s="51"/>
      <c r="D100" s="51"/>
      <c r="E100" s="51"/>
      <c r="F100" s="610"/>
    </row>
    <row r="101" spans="1:6" ht="12.75">
      <c r="A101" s="51"/>
      <c r="B101" s="51"/>
      <c r="C101" s="51"/>
      <c r="D101" s="51"/>
      <c r="E101" s="51"/>
      <c r="F101" s="610"/>
    </row>
    <row r="102" spans="1:6" ht="12.75">
      <c r="A102" s="51"/>
      <c r="B102" s="51"/>
      <c r="C102" s="51"/>
      <c r="D102" s="51"/>
      <c r="E102" s="51"/>
      <c r="F102" s="610"/>
    </row>
    <row r="103" spans="1:6" ht="12.75">
      <c r="A103" s="51"/>
      <c r="B103" s="51"/>
      <c r="C103" s="51"/>
      <c r="D103" s="51"/>
      <c r="E103" s="51"/>
      <c r="F103" s="610"/>
    </row>
    <row r="104" spans="1:6" ht="12.75">
      <c r="A104" s="51"/>
      <c r="B104" s="51"/>
      <c r="C104" s="51"/>
      <c r="D104" s="51"/>
      <c r="E104" s="51"/>
      <c r="F104" s="610"/>
    </row>
    <row r="105" spans="1:6" ht="12.75">
      <c r="A105" s="51"/>
      <c r="B105" s="51"/>
      <c r="C105" s="51"/>
      <c r="D105" s="51"/>
      <c r="E105" s="51"/>
      <c r="F105" s="610"/>
    </row>
    <row r="106" spans="1:6" ht="12.75">
      <c r="A106" s="51"/>
      <c r="B106" s="51"/>
      <c r="C106" s="51"/>
      <c r="D106" s="51"/>
      <c r="E106" s="51"/>
      <c r="F106" s="610"/>
    </row>
    <row r="107" spans="1:6" ht="12.75">
      <c r="A107" s="51"/>
      <c r="B107" s="51"/>
      <c r="C107" s="51"/>
      <c r="D107" s="51"/>
      <c r="E107" s="51"/>
      <c r="F107" s="610"/>
    </row>
    <row r="108" spans="1:6" ht="12.75">
      <c r="A108" s="51"/>
      <c r="B108" s="51"/>
      <c r="C108" s="51"/>
      <c r="D108" s="51"/>
      <c r="E108" s="51"/>
      <c r="F108" s="610"/>
    </row>
    <row r="109" spans="1:6" ht="12.75">
      <c r="A109" s="51"/>
      <c r="B109" s="51"/>
      <c r="C109" s="51"/>
      <c r="D109" s="51"/>
      <c r="E109" s="51"/>
      <c r="F109" s="610"/>
    </row>
    <row r="110" spans="1:6" ht="12.75">
      <c r="A110" s="51"/>
      <c r="B110" s="51"/>
      <c r="C110" s="51"/>
      <c r="D110" s="51"/>
      <c r="E110" s="51"/>
      <c r="F110" s="610"/>
    </row>
    <row r="111" spans="1:6" ht="12.75">
      <c r="A111" s="51"/>
      <c r="B111" s="51"/>
      <c r="C111" s="51"/>
      <c r="D111" s="51"/>
      <c r="E111" s="51"/>
      <c r="F111" s="610"/>
    </row>
    <row r="112" spans="1:6" ht="12.75">
      <c r="A112" s="51"/>
      <c r="B112" s="51"/>
      <c r="C112" s="51"/>
      <c r="D112" s="51"/>
      <c r="E112" s="51"/>
      <c r="F112" s="610"/>
    </row>
    <row r="113" spans="1:6" ht="12.75">
      <c r="A113" s="51"/>
      <c r="B113" s="51"/>
      <c r="C113" s="51"/>
      <c r="D113" s="51"/>
      <c r="E113" s="51"/>
      <c r="F113" s="610"/>
    </row>
    <row r="114" spans="1:6" ht="12.75">
      <c r="A114" s="51"/>
      <c r="B114" s="51"/>
      <c r="C114" s="51"/>
      <c r="D114" s="51"/>
      <c r="E114" s="51"/>
      <c r="F114" s="610"/>
    </row>
    <row r="115" spans="1:6" ht="12.75">
      <c r="A115" s="51"/>
      <c r="B115" s="51"/>
      <c r="C115" s="51"/>
      <c r="D115" s="51"/>
      <c r="E115" s="51"/>
      <c r="F115" s="610"/>
    </row>
    <row r="116" spans="1:6" ht="12.75">
      <c r="A116" s="51"/>
      <c r="B116" s="51"/>
      <c r="C116" s="51"/>
      <c r="D116" s="51"/>
      <c r="E116" s="51"/>
      <c r="F116" s="610"/>
    </row>
    <row r="117" spans="1:6" ht="12.75">
      <c r="A117" s="51"/>
      <c r="B117" s="51"/>
      <c r="C117" s="51"/>
      <c r="D117" s="51"/>
      <c r="E117" s="51"/>
      <c r="F117" s="610"/>
    </row>
    <row r="118" spans="1:6" ht="12.75">
      <c r="A118" s="51"/>
      <c r="B118" s="51"/>
      <c r="C118" s="51"/>
      <c r="D118" s="51"/>
      <c r="E118" s="51"/>
      <c r="F118" s="610"/>
    </row>
    <row r="119" spans="1:6" ht="12.75">
      <c r="A119" s="51"/>
      <c r="B119" s="51"/>
      <c r="C119" s="51"/>
      <c r="D119" s="51"/>
      <c r="E119" s="51"/>
      <c r="F119" s="610"/>
    </row>
    <row r="120" spans="1:6" ht="12.75">
      <c r="A120" s="51"/>
      <c r="B120" s="51"/>
      <c r="C120" s="51"/>
      <c r="D120" s="51"/>
      <c r="E120" s="51"/>
      <c r="F120" s="610"/>
    </row>
    <row r="121" spans="1:6" ht="12.75">
      <c r="A121" s="51"/>
      <c r="B121" s="51"/>
      <c r="C121" s="51"/>
      <c r="D121" s="51"/>
      <c r="E121" s="51"/>
      <c r="F121" s="610"/>
    </row>
    <row r="122" spans="1:6" ht="12.75">
      <c r="A122" s="51"/>
      <c r="B122" s="51"/>
      <c r="C122" s="51"/>
      <c r="D122" s="51"/>
      <c r="E122" s="51"/>
      <c r="F122" s="610"/>
    </row>
    <row r="123" spans="1:6" ht="12.75">
      <c r="A123" s="51"/>
      <c r="B123" s="51"/>
      <c r="C123" s="51"/>
      <c r="D123" s="51"/>
      <c r="E123" s="51"/>
      <c r="F123" s="610"/>
    </row>
    <row r="124" spans="1:6" ht="12.75">
      <c r="A124" s="51"/>
      <c r="B124" s="51"/>
      <c r="C124" s="51"/>
      <c r="D124" s="51"/>
      <c r="E124" s="51"/>
      <c r="F124" s="610"/>
    </row>
    <row r="125" spans="1:6" ht="12.75">
      <c r="A125" s="51"/>
      <c r="B125" s="51"/>
      <c r="C125" s="51"/>
      <c r="D125" s="51"/>
      <c r="E125" s="51"/>
      <c r="F125" s="610"/>
    </row>
    <row r="126" spans="1:6" ht="12.75">
      <c r="A126" s="51"/>
      <c r="B126" s="51"/>
      <c r="C126" s="51"/>
      <c r="D126" s="51"/>
      <c r="E126" s="51"/>
      <c r="F126" s="610"/>
    </row>
    <row r="127" spans="1:6" ht="12.75">
      <c r="A127" s="51"/>
      <c r="B127" s="51"/>
      <c r="C127" s="51"/>
      <c r="D127" s="51"/>
      <c r="E127" s="51"/>
      <c r="F127" s="610"/>
    </row>
    <row r="128" spans="1:6" ht="12.75">
      <c r="A128" s="51"/>
      <c r="B128" s="51"/>
      <c r="C128" s="51"/>
      <c r="D128" s="51"/>
      <c r="E128" s="51"/>
      <c r="F128" s="610"/>
    </row>
    <row r="129" spans="1:6" ht="12.75">
      <c r="A129" s="51"/>
      <c r="B129" s="51"/>
      <c r="C129" s="51"/>
      <c r="D129" s="51"/>
      <c r="E129" s="51"/>
      <c r="F129" s="610"/>
    </row>
    <row r="130" spans="1:6" ht="12.75">
      <c r="A130" s="51"/>
      <c r="B130" s="51"/>
      <c r="C130" s="51"/>
      <c r="D130" s="51"/>
      <c r="E130" s="51"/>
      <c r="F130" s="610"/>
    </row>
    <row r="131" spans="1:6" ht="12.75">
      <c r="A131" s="51"/>
      <c r="B131" s="51"/>
      <c r="C131" s="51"/>
      <c r="D131" s="51"/>
      <c r="E131" s="51"/>
      <c r="F131" s="610"/>
    </row>
    <row r="132" spans="1:6" ht="12.75">
      <c r="A132" s="51"/>
      <c r="B132" s="51"/>
      <c r="C132" s="51"/>
      <c r="D132" s="51"/>
      <c r="E132" s="51"/>
      <c r="F132" s="610"/>
    </row>
    <row r="133" spans="1:6" ht="12.75">
      <c r="A133" s="51"/>
      <c r="B133" s="51"/>
      <c r="C133" s="51"/>
      <c r="D133" s="51"/>
      <c r="E133" s="51"/>
      <c r="F133" s="610"/>
    </row>
    <row r="134" spans="1:6" ht="12.75">
      <c r="A134" s="51"/>
      <c r="B134" s="51"/>
      <c r="C134" s="51"/>
      <c r="D134" s="51"/>
      <c r="E134" s="51"/>
      <c r="F134" s="610"/>
    </row>
    <row r="135" spans="1:6" ht="12.75">
      <c r="A135" s="51"/>
      <c r="B135" s="51"/>
      <c r="C135" s="51"/>
      <c r="D135" s="51"/>
      <c r="E135" s="51"/>
      <c r="F135" s="610"/>
    </row>
    <row r="136" spans="1:6" ht="12.75">
      <c r="A136" s="51"/>
      <c r="B136" s="51"/>
      <c r="C136" s="51"/>
      <c r="D136" s="51"/>
      <c r="E136" s="51"/>
      <c r="F136" s="610"/>
    </row>
    <row r="137" spans="1:6" ht="12.75">
      <c r="A137" s="51"/>
      <c r="B137" s="51"/>
      <c r="C137" s="51"/>
      <c r="D137" s="51"/>
      <c r="E137" s="51"/>
      <c r="F137" s="610"/>
    </row>
    <row r="138" spans="1:6" ht="12.75">
      <c r="A138" s="51"/>
      <c r="B138" s="51"/>
      <c r="C138" s="51"/>
      <c r="D138" s="51"/>
      <c r="E138" s="51"/>
      <c r="F138" s="610"/>
    </row>
    <row r="139" spans="1:6" ht="12.75">
      <c r="A139" s="51"/>
      <c r="B139" s="51"/>
      <c r="C139" s="51"/>
      <c r="D139" s="51"/>
      <c r="E139" s="51"/>
      <c r="F139" s="610"/>
    </row>
    <row r="140" spans="1:6" ht="12.75">
      <c r="A140" s="51"/>
      <c r="B140" s="51"/>
      <c r="C140" s="51"/>
      <c r="D140" s="51"/>
      <c r="E140" s="51"/>
      <c r="F140" s="610"/>
    </row>
    <row r="141" spans="1:6" ht="12.75">
      <c r="A141" s="51"/>
      <c r="B141" s="51"/>
      <c r="C141" s="51"/>
      <c r="D141" s="51"/>
      <c r="E141" s="51"/>
      <c r="F141" s="610"/>
    </row>
    <row r="142" spans="1:6" ht="12.75">
      <c r="A142" s="51"/>
      <c r="B142" s="51"/>
      <c r="C142" s="51"/>
      <c r="D142" s="51"/>
      <c r="E142" s="51"/>
      <c r="F142" s="610"/>
    </row>
    <row r="143" spans="1:6" ht="12.75">
      <c r="A143" s="51"/>
      <c r="B143" s="51"/>
      <c r="C143" s="51"/>
      <c r="D143" s="51"/>
      <c r="E143" s="51"/>
      <c r="F143" s="610"/>
    </row>
    <row r="144" spans="1:6" ht="12.75">
      <c r="A144" s="51"/>
      <c r="B144" s="51"/>
      <c r="C144" s="51"/>
      <c r="D144" s="51"/>
      <c r="E144" s="51"/>
      <c r="F144" s="610"/>
    </row>
    <row r="145" spans="1:6" ht="12.75">
      <c r="A145" s="51"/>
      <c r="B145" s="51"/>
      <c r="C145" s="51"/>
      <c r="D145" s="51"/>
      <c r="E145" s="51"/>
      <c r="F145" s="610"/>
    </row>
    <row r="146" spans="1:6" ht="12.75">
      <c r="A146" s="51"/>
      <c r="B146" s="51"/>
      <c r="C146" s="51"/>
      <c r="D146" s="51"/>
      <c r="E146" s="51"/>
      <c r="F146" s="610"/>
    </row>
    <row r="147" spans="1:6" ht="12.75">
      <c r="A147" s="51"/>
      <c r="B147" s="51"/>
      <c r="C147" s="51"/>
      <c r="D147" s="51"/>
      <c r="E147" s="51"/>
      <c r="F147" s="610"/>
    </row>
    <row r="148" spans="1:6" ht="12.75">
      <c r="A148" s="51"/>
      <c r="B148" s="51"/>
      <c r="C148" s="51"/>
      <c r="D148" s="51"/>
      <c r="E148" s="51"/>
      <c r="F148" s="610"/>
    </row>
    <row r="149" spans="1:6" ht="12.75">
      <c r="A149" s="51"/>
      <c r="B149" s="51"/>
      <c r="C149" s="51"/>
      <c r="D149" s="51"/>
      <c r="E149" s="51"/>
      <c r="F149" s="610"/>
    </row>
    <row r="150" spans="1:6" ht="12.75">
      <c r="A150" s="51"/>
      <c r="B150" s="51"/>
      <c r="C150" s="51"/>
      <c r="D150" s="51"/>
      <c r="E150" s="51"/>
      <c r="F150" s="610"/>
    </row>
    <row r="151" spans="1:6" ht="12.75">
      <c r="A151" s="51"/>
      <c r="B151" s="51"/>
      <c r="C151" s="51"/>
      <c r="D151" s="51"/>
      <c r="E151" s="51"/>
      <c r="F151" s="610"/>
    </row>
    <row r="152" spans="1:6" ht="12.75">
      <c r="A152" s="51"/>
      <c r="B152" s="51"/>
      <c r="C152" s="51"/>
      <c r="D152" s="51"/>
      <c r="E152" s="51"/>
      <c r="F152" s="610"/>
    </row>
    <row r="153" ht="12.75">
      <c r="F153" s="611"/>
    </row>
    <row r="154" ht="12.75">
      <c r="F154" s="611"/>
    </row>
    <row r="155" ht="12.75">
      <c r="F155" s="611"/>
    </row>
    <row r="156" ht="12.75">
      <c r="F156" s="611"/>
    </row>
    <row r="157" ht="12.75">
      <c r="F157" s="611"/>
    </row>
    <row r="158" ht="12.75">
      <c r="F158" s="611"/>
    </row>
    <row r="159" ht="12.75">
      <c r="F159" s="611"/>
    </row>
    <row r="160" ht="12.75">
      <c r="F160" s="611"/>
    </row>
    <row r="161" ht="12.75">
      <c r="F161" s="611"/>
    </row>
    <row r="162" ht="12.75">
      <c r="F162" s="611"/>
    </row>
    <row r="163" ht="12.75">
      <c r="F163" s="611"/>
    </row>
    <row r="164" ht="12.75">
      <c r="F164" s="611"/>
    </row>
    <row r="165" ht="12.75">
      <c r="F165" s="611"/>
    </row>
    <row r="166" ht="12.75">
      <c r="F166" s="611"/>
    </row>
    <row r="167" ht="12.75">
      <c r="F167" s="611"/>
    </row>
    <row r="168" ht="12.75">
      <c r="F168" s="611"/>
    </row>
    <row r="169" ht="12.75">
      <c r="F169" s="611"/>
    </row>
    <row r="170" ht="12.75">
      <c r="F170" s="611"/>
    </row>
    <row r="171" ht="12.75">
      <c r="F171" s="611"/>
    </row>
    <row r="172" ht="12.75">
      <c r="F172" s="611"/>
    </row>
  </sheetData>
  <sheetProtection selectLockedCells="1" selectUnlockedCells="1"/>
  <mergeCells count="22">
    <mergeCell ref="A2:F2"/>
    <mergeCell ref="A3:A6"/>
    <mergeCell ref="B3:C6"/>
    <mergeCell ref="D3:E6"/>
    <mergeCell ref="F5:F6"/>
    <mergeCell ref="B7:E7"/>
    <mergeCell ref="C8:E8"/>
    <mergeCell ref="D9:E9"/>
    <mergeCell ref="D10:E10"/>
    <mergeCell ref="D23:E23"/>
    <mergeCell ref="C25:E25"/>
    <mergeCell ref="D26:E26"/>
    <mergeCell ref="D27:E27"/>
    <mergeCell ref="D12:E12"/>
    <mergeCell ref="D16:E16"/>
    <mergeCell ref="D19:E19"/>
    <mergeCell ref="D39:E39"/>
    <mergeCell ref="D33:E33"/>
    <mergeCell ref="D42:E42"/>
    <mergeCell ref="D37:E37"/>
    <mergeCell ref="D29:E29"/>
    <mergeCell ref="D30:E30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scale="98" r:id="rId3"/>
  <ignoredErrors>
    <ignoredError sqref="D35:D36" numberStoredAsText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="110" zoomScaleNormal="110" zoomScalePageLayoutView="0" workbookViewId="0" topLeftCell="A1">
      <selection activeCell="K15" sqref="K15"/>
    </sheetView>
  </sheetViews>
  <sheetFormatPr defaultColWidth="11.57421875" defaultRowHeight="12.75"/>
  <cols>
    <col min="1" max="1" width="4.140625" style="61" customWidth="1"/>
    <col min="2" max="2" width="5.00390625" style="0" customWidth="1"/>
    <col min="3" max="3" width="6.8515625" style="0" customWidth="1"/>
    <col min="4" max="4" width="7.28125" style="0" customWidth="1"/>
    <col min="5" max="5" width="39.28125" style="0" customWidth="1"/>
    <col min="6" max="6" width="11.7109375" style="125" customWidth="1"/>
  </cols>
  <sheetData>
    <row r="1" spans="1:6" ht="20.25" customHeight="1">
      <c r="A1" s="395" t="s">
        <v>234</v>
      </c>
      <c r="B1" s="395"/>
      <c r="C1" s="395"/>
      <c r="D1" s="395"/>
      <c r="E1" s="395"/>
      <c r="F1" s="395"/>
    </row>
    <row r="2" spans="1:6" ht="13.5" thickBot="1">
      <c r="A2" s="40"/>
      <c r="B2" s="40"/>
      <c r="C2" s="40"/>
      <c r="D2" s="40"/>
      <c r="E2" s="40"/>
      <c r="F2" s="567"/>
    </row>
    <row r="3" spans="1:6" ht="12.75" customHeight="1" thickBot="1">
      <c r="A3" s="405"/>
      <c r="B3" s="407" t="s">
        <v>67</v>
      </c>
      <c r="C3" s="385"/>
      <c r="D3" s="388" t="s">
        <v>68</v>
      </c>
      <c r="E3" s="388"/>
      <c r="F3" s="565"/>
    </row>
    <row r="4" spans="1:6" ht="13.5" thickBot="1">
      <c r="A4" s="406"/>
      <c r="B4" s="384"/>
      <c r="C4" s="387"/>
      <c r="D4" s="389"/>
      <c r="E4" s="389"/>
      <c r="F4" s="566"/>
    </row>
    <row r="5" spans="1:6" ht="12.75" customHeight="1" thickBot="1">
      <c r="A5" s="406"/>
      <c r="B5" s="384"/>
      <c r="C5" s="387"/>
      <c r="D5" s="389"/>
      <c r="E5" s="389"/>
      <c r="F5" s="544">
        <v>2019</v>
      </c>
    </row>
    <row r="6" spans="1:6" ht="44.25" customHeight="1" thickBot="1">
      <c r="A6" s="406"/>
      <c r="B6" s="384"/>
      <c r="C6" s="387"/>
      <c r="D6" s="389"/>
      <c r="E6" s="389"/>
      <c r="F6" s="554"/>
    </row>
    <row r="7" spans="1:6" ht="27" customHeight="1">
      <c r="A7" s="182"/>
      <c r="B7" s="421" t="s">
        <v>235</v>
      </c>
      <c r="C7" s="392"/>
      <c r="D7" s="392"/>
      <c r="E7" s="401"/>
      <c r="F7" s="572">
        <f>F9+F11+F14</f>
        <v>85000</v>
      </c>
    </row>
    <row r="8" spans="1:6" ht="12.75">
      <c r="A8" s="333">
        <v>1</v>
      </c>
      <c r="B8" s="178" t="s">
        <v>97</v>
      </c>
      <c r="C8" s="393" t="s">
        <v>98</v>
      </c>
      <c r="D8" s="393"/>
      <c r="E8" s="568"/>
      <c r="F8" s="573">
        <f>SUM(F9+F11+F14)</f>
        <v>85000</v>
      </c>
    </row>
    <row r="9" spans="1:6" ht="12.75">
      <c r="A9" s="333">
        <v>2</v>
      </c>
      <c r="B9" s="144"/>
      <c r="C9" s="137" t="s">
        <v>236</v>
      </c>
      <c r="D9" s="390" t="s">
        <v>237</v>
      </c>
      <c r="E9" s="546"/>
      <c r="F9" s="557">
        <f>SUM(F10:F10)</f>
        <v>46000</v>
      </c>
    </row>
    <row r="10" spans="1:6" ht="12.75">
      <c r="A10" s="333">
        <v>3</v>
      </c>
      <c r="B10" s="144" t="s">
        <v>415</v>
      </c>
      <c r="C10" s="106"/>
      <c r="D10" s="140">
        <v>650</v>
      </c>
      <c r="E10" s="614" t="s">
        <v>511</v>
      </c>
      <c r="F10" s="558">
        <v>46000</v>
      </c>
    </row>
    <row r="11" spans="1:6" ht="12.75">
      <c r="A11" s="333">
        <v>4</v>
      </c>
      <c r="B11" s="144"/>
      <c r="C11" s="137" t="s">
        <v>238</v>
      </c>
      <c r="D11" s="390" t="s">
        <v>239</v>
      </c>
      <c r="E11" s="546"/>
      <c r="F11" s="557">
        <f>SUM(F12:F13)</f>
        <v>7000</v>
      </c>
    </row>
    <row r="12" spans="1:6" ht="12.75">
      <c r="A12" s="333">
        <v>5</v>
      </c>
      <c r="B12" s="144" t="s">
        <v>415</v>
      </c>
      <c r="C12" s="106"/>
      <c r="D12" s="140">
        <v>630</v>
      </c>
      <c r="E12" s="547" t="s">
        <v>580</v>
      </c>
      <c r="F12" s="558">
        <v>7000</v>
      </c>
    </row>
    <row r="13" spans="1:6" ht="12.75">
      <c r="A13" s="333">
        <v>6</v>
      </c>
      <c r="B13" s="144" t="s">
        <v>415</v>
      </c>
      <c r="C13" s="106"/>
      <c r="D13" s="140">
        <v>630</v>
      </c>
      <c r="E13" s="547" t="s">
        <v>240</v>
      </c>
      <c r="F13" s="558"/>
    </row>
    <row r="14" spans="1:6" ht="12.75">
      <c r="A14" s="333">
        <v>7</v>
      </c>
      <c r="B14" s="144"/>
      <c r="C14" s="137" t="s">
        <v>227</v>
      </c>
      <c r="D14" s="390" t="s">
        <v>228</v>
      </c>
      <c r="E14" s="546"/>
      <c r="F14" s="557">
        <f>SUM(F15+F17)</f>
        <v>32000</v>
      </c>
    </row>
    <row r="15" spans="1:6" ht="12.75">
      <c r="A15" s="333">
        <v>8</v>
      </c>
      <c r="B15" s="144"/>
      <c r="C15" s="106"/>
      <c r="D15" s="380" t="s">
        <v>472</v>
      </c>
      <c r="E15" s="550"/>
      <c r="F15" s="561">
        <f>SUM(F16:F16)</f>
        <v>17000</v>
      </c>
    </row>
    <row r="16" spans="1:6" s="50" customFormat="1" ht="12.75" customHeight="1">
      <c r="A16" s="333">
        <v>9</v>
      </c>
      <c r="B16" s="146" t="s">
        <v>415</v>
      </c>
      <c r="C16" s="130"/>
      <c r="D16" s="142">
        <v>640</v>
      </c>
      <c r="E16" s="551" t="s">
        <v>241</v>
      </c>
      <c r="F16" s="562">
        <v>17000</v>
      </c>
    </row>
    <row r="17" spans="1:6" ht="12.75">
      <c r="A17" s="333">
        <v>10</v>
      </c>
      <c r="B17" s="144"/>
      <c r="C17" s="106"/>
      <c r="D17" s="380" t="s">
        <v>242</v>
      </c>
      <c r="E17" s="550"/>
      <c r="F17" s="561">
        <f>SUM(F18:F18)</f>
        <v>15000</v>
      </c>
    </row>
    <row r="18" spans="1:6" ht="13.5" thickBot="1">
      <c r="A18" s="334">
        <v>11</v>
      </c>
      <c r="B18" s="338" t="s">
        <v>415</v>
      </c>
      <c r="C18" s="149"/>
      <c r="D18" s="160">
        <v>640</v>
      </c>
      <c r="E18" s="553" t="s">
        <v>243</v>
      </c>
      <c r="F18" s="563">
        <v>15000</v>
      </c>
    </row>
    <row r="24" ht="12" customHeight="1"/>
  </sheetData>
  <sheetProtection selectLockedCells="1" selectUnlockedCells="1"/>
  <mergeCells count="12">
    <mergeCell ref="B7:E7"/>
    <mergeCell ref="C8:E8"/>
    <mergeCell ref="D9:E9"/>
    <mergeCell ref="A1:F1"/>
    <mergeCell ref="A3:A6"/>
    <mergeCell ref="B3:C6"/>
    <mergeCell ref="D3:E6"/>
    <mergeCell ref="D11:E11"/>
    <mergeCell ref="D14:E14"/>
    <mergeCell ref="D15:E15"/>
    <mergeCell ref="D17:E17"/>
    <mergeCell ref="F5:F6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3"/>
  <sheetViews>
    <sheetView zoomScale="110" zoomScaleNormal="110" zoomScalePageLayoutView="0" workbookViewId="0" topLeftCell="A5">
      <selection activeCell="F8" sqref="F8:F39"/>
    </sheetView>
  </sheetViews>
  <sheetFormatPr defaultColWidth="11.57421875" defaultRowHeight="12.75"/>
  <cols>
    <col min="1" max="1" width="4.28125" style="61" customWidth="1"/>
    <col min="2" max="2" width="7.28125" style="0" bestFit="1" customWidth="1"/>
    <col min="3" max="3" width="8.8515625" style="0" customWidth="1"/>
    <col min="4" max="4" width="7.57421875" style="0" customWidth="1"/>
    <col min="5" max="5" width="38.00390625" style="0" customWidth="1"/>
    <col min="6" max="6" width="11.140625" style="621" customWidth="1"/>
    <col min="7" max="7" width="11.57421875" style="0" customWidth="1"/>
    <col min="8" max="8" width="21.57421875" style="0" customWidth="1"/>
    <col min="9" max="9" width="16.57421875" style="0" customWidth="1"/>
  </cols>
  <sheetData>
    <row r="2" spans="1:6" ht="20.25">
      <c r="A2" s="402" t="s">
        <v>244</v>
      </c>
      <c r="B2" s="402"/>
      <c r="C2" s="402"/>
      <c r="D2" s="402"/>
      <c r="E2" s="402"/>
      <c r="F2" s="402"/>
    </row>
    <row r="3" spans="1:6" ht="13.5" thickBot="1">
      <c r="A3" s="40"/>
      <c r="B3" s="40"/>
      <c r="C3" s="40"/>
      <c r="D3" s="40"/>
      <c r="E3" s="40"/>
      <c r="F3" s="564"/>
    </row>
    <row r="4" spans="1:6" ht="12.75" customHeight="1" thickBot="1">
      <c r="A4" s="383"/>
      <c r="B4" s="385" t="s">
        <v>67</v>
      </c>
      <c r="C4" s="385"/>
      <c r="D4" s="388" t="s">
        <v>68</v>
      </c>
      <c r="E4" s="388"/>
      <c r="F4" s="615"/>
    </row>
    <row r="5" spans="1:6" ht="13.5" thickBot="1">
      <c r="A5" s="384"/>
      <c r="B5" s="386"/>
      <c r="C5" s="387"/>
      <c r="D5" s="389"/>
      <c r="E5" s="389"/>
      <c r="F5" s="591"/>
    </row>
    <row r="6" spans="1:6" ht="12.75" customHeight="1" thickBot="1">
      <c r="A6" s="384"/>
      <c r="B6" s="386"/>
      <c r="C6" s="387"/>
      <c r="D6" s="389"/>
      <c r="E6" s="389"/>
      <c r="F6" s="592">
        <v>2019</v>
      </c>
    </row>
    <row r="7" spans="1:6" ht="33.75" customHeight="1" thickBot="1">
      <c r="A7" s="384"/>
      <c r="B7" s="386"/>
      <c r="C7" s="387"/>
      <c r="D7" s="389"/>
      <c r="E7" s="389"/>
      <c r="F7" s="622"/>
    </row>
    <row r="8" spans="1:6" ht="21.75" customHeight="1">
      <c r="A8" s="163"/>
      <c r="B8" s="392" t="s">
        <v>245</v>
      </c>
      <c r="C8" s="392"/>
      <c r="D8" s="392"/>
      <c r="E8" s="401"/>
      <c r="F8" s="572">
        <f>F9+F15+F20+F27+F34</f>
        <v>379272</v>
      </c>
    </row>
    <row r="9" spans="1:10" s="63" customFormat="1" ht="12.75">
      <c r="A9" s="164">
        <v>1</v>
      </c>
      <c r="B9" s="136" t="s">
        <v>246</v>
      </c>
      <c r="C9" s="379" t="s">
        <v>247</v>
      </c>
      <c r="D9" s="379"/>
      <c r="E9" s="549"/>
      <c r="F9" s="560">
        <f>F10</f>
        <v>279940</v>
      </c>
      <c r="I9" s="39"/>
      <c r="J9" s="39"/>
    </row>
    <row r="10" spans="1:10" s="63" customFormat="1" ht="12.75">
      <c r="A10" s="164">
        <v>2</v>
      </c>
      <c r="B10" s="137" t="s">
        <v>191</v>
      </c>
      <c r="C10" s="137" t="s">
        <v>248</v>
      </c>
      <c r="D10" s="390" t="s">
        <v>455</v>
      </c>
      <c r="E10" s="546"/>
      <c r="F10" s="557">
        <f>SUM(F11:F14)</f>
        <v>279940</v>
      </c>
      <c r="I10" s="39"/>
      <c r="J10" s="39"/>
    </row>
    <row r="11" spans="1:10" s="63" customFormat="1" ht="12.75">
      <c r="A11" s="164">
        <v>3</v>
      </c>
      <c r="B11" s="130" t="s">
        <v>415</v>
      </c>
      <c r="C11" s="130"/>
      <c r="D11" s="140">
        <v>610</v>
      </c>
      <c r="E11" s="547" t="s">
        <v>450</v>
      </c>
      <c r="F11" s="562">
        <v>52440</v>
      </c>
      <c r="I11" s="39"/>
      <c r="J11" s="39"/>
    </row>
    <row r="12" spans="1:10" s="63" customFormat="1" ht="12.75">
      <c r="A12" s="164">
        <v>4</v>
      </c>
      <c r="B12" s="130" t="s">
        <v>415</v>
      </c>
      <c r="C12" s="130"/>
      <c r="D12" s="140">
        <v>620</v>
      </c>
      <c r="E12" s="547" t="s">
        <v>80</v>
      </c>
      <c r="F12" s="562">
        <v>17000</v>
      </c>
      <c r="I12" s="39"/>
      <c r="J12" s="39"/>
    </row>
    <row r="13" spans="1:10" s="63" customFormat="1" ht="12.75">
      <c r="A13" s="164">
        <v>5</v>
      </c>
      <c r="B13" s="130" t="s">
        <v>415</v>
      </c>
      <c r="C13" s="130"/>
      <c r="D13" s="140">
        <v>630</v>
      </c>
      <c r="E13" s="547" t="s">
        <v>490</v>
      </c>
      <c r="F13" s="562">
        <v>210000</v>
      </c>
      <c r="I13" s="39"/>
      <c r="J13" s="39"/>
    </row>
    <row r="14" spans="1:6" ht="13.5" thickBot="1">
      <c r="A14" s="164" t="s">
        <v>622</v>
      </c>
      <c r="B14" s="130" t="s">
        <v>415</v>
      </c>
      <c r="C14" s="58"/>
      <c r="D14" s="308">
        <v>640</v>
      </c>
      <c r="E14" s="581" t="s">
        <v>512</v>
      </c>
      <c r="F14" s="562">
        <v>500</v>
      </c>
    </row>
    <row r="15" spans="1:6" s="63" customFormat="1" ht="12.75">
      <c r="A15" s="164">
        <v>7</v>
      </c>
      <c r="B15" s="136" t="s">
        <v>252</v>
      </c>
      <c r="C15" s="136" t="s">
        <v>448</v>
      </c>
      <c r="D15" s="136"/>
      <c r="E15" s="623"/>
      <c r="F15" s="560">
        <f>F16+F18</f>
        <v>28732</v>
      </c>
    </row>
    <row r="16" spans="1:6" ht="12.75">
      <c r="A16" s="164">
        <v>8</v>
      </c>
      <c r="B16" s="137" t="s">
        <v>100</v>
      </c>
      <c r="C16" s="137" t="s">
        <v>249</v>
      </c>
      <c r="D16" s="390" t="s">
        <v>250</v>
      </c>
      <c r="E16" s="546"/>
      <c r="F16" s="557">
        <f>SUM(F17:F17)</f>
        <v>14004</v>
      </c>
    </row>
    <row r="17" spans="1:6" ht="12.75">
      <c r="A17" s="164">
        <v>9</v>
      </c>
      <c r="B17" s="106" t="s">
        <v>415</v>
      </c>
      <c r="C17" s="106"/>
      <c r="D17" s="140">
        <v>630</v>
      </c>
      <c r="E17" s="547" t="s">
        <v>490</v>
      </c>
      <c r="F17" s="562">
        <v>14004</v>
      </c>
    </row>
    <row r="18" spans="1:6" ht="12.75">
      <c r="A18" s="164">
        <v>10</v>
      </c>
      <c r="B18" s="137" t="s">
        <v>100</v>
      </c>
      <c r="C18" s="137" t="s">
        <v>249</v>
      </c>
      <c r="D18" s="390" t="s">
        <v>449</v>
      </c>
      <c r="E18" s="546"/>
      <c r="F18" s="557">
        <f>SUM(F19:F19)</f>
        <v>14728</v>
      </c>
    </row>
    <row r="19" spans="1:6" ht="12.75">
      <c r="A19" s="164">
        <v>11</v>
      </c>
      <c r="B19" s="106" t="s">
        <v>415</v>
      </c>
      <c r="C19" s="106"/>
      <c r="D19" s="140">
        <v>630</v>
      </c>
      <c r="E19" s="547" t="s">
        <v>490</v>
      </c>
      <c r="F19" s="562">
        <v>14728</v>
      </c>
    </row>
    <row r="20" spans="1:6" s="63" customFormat="1" ht="12.75">
      <c r="A20" s="164">
        <v>12</v>
      </c>
      <c r="B20" s="136" t="s">
        <v>252</v>
      </c>
      <c r="C20" s="379" t="s">
        <v>253</v>
      </c>
      <c r="D20" s="379"/>
      <c r="E20" s="549"/>
      <c r="F20" s="560">
        <f>F21+F23+F25</f>
        <v>6600</v>
      </c>
    </row>
    <row r="21" spans="1:6" ht="12.75">
      <c r="A21" s="164">
        <v>13</v>
      </c>
      <c r="B21" s="137"/>
      <c r="C21" s="137" t="s">
        <v>254</v>
      </c>
      <c r="D21" s="390" t="s">
        <v>255</v>
      </c>
      <c r="E21" s="546"/>
      <c r="F21" s="557">
        <f>SUM(F22)</f>
        <v>1000</v>
      </c>
    </row>
    <row r="22" spans="1:6" ht="12.75">
      <c r="A22" s="164">
        <v>14</v>
      </c>
      <c r="B22" s="106" t="s">
        <v>415</v>
      </c>
      <c r="C22" s="106"/>
      <c r="D22" s="140">
        <v>630</v>
      </c>
      <c r="E22" s="547" t="s">
        <v>490</v>
      </c>
      <c r="F22" s="562">
        <v>1000</v>
      </c>
    </row>
    <row r="23" spans="1:6" ht="12.75">
      <c r="A23" s="164">
        <v>15</v>
      </c>
      <c r="B23" s="137"/>
      <c r="C23" s="137" t="s">
        <v>256</v>
      </c>
      <c r="D23" s="390" t="s">
        <v>257</v>
      </c>
      <c r="E23" s="546"/>
      <c r="F23" s="557">
        <f>SUM(F24:F24)</f>
        <v>3000</v>
      </c>
    </row>
    <row r="24" spans="1:6" ht="12.75">
      <c r="A24" s="164">
        <v>16</v>
      </c>
      <c r="B24" s="106" t="s">
        <v>415</v>
      </c>
      <c r="C24" s="106"/>
      <c r="D24" s="140">
        <v>630</v>
      </c>
      <c r="E24" s="547" t="s">
        <v>490</v>
      </c>
      <c r="F24" s="562">
        <v>3000</v>
      </c>
    </row>
    <row r="25" spans="1:6" ht="12.75">
      <c r="A25" s="164">
        <v>17</v>
      </c>
      <c r="B25" s="137"/>
      <c r="C25" s="137" t="s">
        <v>258</v>
      </c>
      <c r="D25" s="390" t="s">
        <v>259</v>
      </c>
      <c r="E25" s="546"/>
      <c r="F25" s="557">
        <f>SUM(F26:F26)</f>
        <v>2600</v>
      </c>
    </row>
    <row r="26" spans="1:6" ht="12.75">
      <c r="A26" s="164">
        <v>18</v>
      </c>
      <c r="B26" s="161" t="s">
        <v>415</v>
      </c>
      <c r="C26" s="161"/>
      <c r="D26" s="140">
        <v>630</v>
      </c>
      <c r="E26" s="547" t="s">
        <v>490</v>
      </c>
      <c r="F26" s="562">
        <v>2600</v>
      </c>
    </row>
    <row r="27" spans="1:6" s="63" customFormat="1" ht="12.75">
      <c r="A27" s="164">
        <v>19</v>
      </c>
      <c r="B27" s="136" t="s">
        <v>260</v>
      </c>
      <c r="C27" s="379" t="s">
        <v>261</v>
      </c>
      <c r="D27" s="379"/>
      <c r="E27" s="549"/>
      <c r="F27" s="560">
        <f>F28+F30+F32</f>
        <v>34200</v>
      </c>
    </row>
    <row r="28" spans="1:6" ht="12.75">
      <c r="A28" s="164">
        <v>20</v>
      </c>
      <c r="B28" s="137"/>
      <c r="C28" s="137" t="s">
        <v>262</v>
      </c>
      <c r="D28" s="390" t="s">
        <v>263</v>
      </c>
      <c r="E28" s="546"/>
      <c r="F28" s="557">
        <f>SUM(F29)</f>
        <v>1500</v>
      </c>
    </row>
    <row r="29" spans="1:6" ht="12.75">
      <c r="A29" s="164">
        <v>21</v>
      </c>
      <c r="B29" s="106" t="s">
        <v>415</v>
      </c>
      <c r="C29" s="106"/>
      <c r="D29" s="140">
        <v>630</v>
      </c>
      <c r="E29" s="547" t="s">
        <v>490</v>
      </c>
      <c r="F29" s="562">
        <v>1500</v>
      </c>
    </row>
    <row r="30" spans="1:6" ht="12.75">
      <c r="A30" s="164">
        <v>22</v>
      </c>
      <c r="B30" s="137" t="s">
        <v>264</v>
      </c>
      <c r="C30" s="137" t="s">
        <v>265</v>
      </c>
      <c r="D30" s="390" t="s">
        <v>266</v>
      </c>
      <c r="E30" s="546"/>
      <c r="F30" s="557">
        <f>SUM(F31:F31)</f>
        <v>30700</v>
      </c>
    </row>
    <row r="31" spans="1:6" ht="12.75">
      <c r="A31" s="164">
        <v>23</v>
      </c>
      <c r="B31" s="106" t="s">
        <v>415</v>
      </c>
      <c r="C31" s="162"/>
      <c r="D31" s="275">
        <v>630</v>
      </c>
      <c r="E31" s="547" t="s">
        <v>490</v>
      </c>
      <c r="F31" s="624">
        <v>30700</v>
      </c>
    </row>
    <row r="32" spans="1:6" ht="12.75">
      <c r="A32" s="164">
        <v>24</v>
      </c>
      <c r="B32" s="137"/>
      <c r="C32" s="137"/>
      <c r="D32" s="390" t="s">
        <v>267</v>
      </c>
      <c r="E32" s="546"/>
      <c r="F32" s="557">
        <f>SUM(F33:F33)</f>
        <v>2000</v>
      </c>
    </row>
    <row r="33" spans="1:11" ht="12.75">
      <c r="A33" s="164">
        <v>25</v>
      </c>
      <c r="B33" s="106" t="s">
        <v>415</v>
      </c>
      <c r="C33" s="106"/>
      <c r="D33" s="276">
        <v>630</v>
      </c>
      <c r="E33" s="547" t="s">
        <v>490</v>
      </c>
      <c r="F33" s="558">
        <v>2000</v>
      </c>
      <c r="G33" s="64"/>
      <c r="H33" s="64"/>
      <c r="I33" s="64"/>
      <c r="J33" s="64"/>
      <c r="K33" s="64"/>
    </row>
    <row r="34" spans="1:6" ht="12.75">
      <c r="A34" s="164">
        <v>26</v>
      </c>
      <c r="B34" s="136"/>
      <c r="C34" s="379" t="s">
        <v>269</v>
      </c>
      <c r="D34" s="379"/>
      <c r="E34" s="549"/>
      <c r="F34" s="560">
        <f>F35</f>
        <v>29800</v>
      </c>
    </row>
    <row r="35" spans="1:6" ht="12.75">
      <c r="A35" s="164">
        <v>27</v>
      </c>
      <c r="B35" s="137"/>
      <c r="C35" s="137" t="s">
        <v>270</v>
      </c>
      <c r="D35" s="390" t="s">
        <v>271</v>
      </c>
      <c r="E35" s="546"/>
      <c r="F35" s="557">
        <f>SUM(F36:F39)</f>
        <v>29800</v>
      </c>
    </row>
    <row r="36" spans="1:6" ht="12.75">
      <c r="A36" s="164">
        <v>28</v>
      </c>
      <c r="B36" s="130" t="s">
        <v>415</v>
      </c>
      <c r="C36" s="130"/>
      <c r="D36" s="142">
        <v>610</v>
      </c>
      <c r="E36" s="547" t="s">
        <v>450</v>
      </c>
      <c r="F36" s="562">
        <v>9500</v>
      </c>
    </row>
    <row r="37" spans="1:6" ht="12.75">
      <c r="A37" s="164">
        <v>29</v>
      </c>
      <c r="B37" s="130" t="s">
        <v>415</v>
      </c>
      <c r="C37" s="130"/>
      <c r="D37" s="142">
        <v>620</v>
      </c>
      <c r="E37" s="547" t="s">
        <v>80</v>
      </c>
      <c r="F37" s="562">
        <v>3300</v>
      </c>
    </row>
    <row r="38" spans="1:6" ht="12.75">
      <c r="A38" s="164">
        <v>30</v>
      </c>
      <c r="B38" s="130" t="s">
        <v>415</v>
      </c>
      <c r="C38" s="130"/>
      <c r="D38" s="142">
        <v>630</v>
      </c>
      <c r="E38" s="547" t="s">
        <v>490</v>
      </c>
      <c r="F38" s="562">
        <v>16800</v>
      </c>
    </row>
    <row r="39" spans="1:6" ht="13.5" thickBot="1">
      <c r="A39" s="165">
        <v>31</v>
      </c>
      <c r="B39" s="149" t="s">
        <v>415</v>
      </c>
      <c r="C39" s="149"/>
      <c r="D39" s="160">
        <v>642</v>
      </c>
      <c r="E39" s="581" t="s">
        <v>512</v>
      </c>
      <c r="F39" s="588">
        <v>200</v>
      </c>
    </row>
    <row r="40" spans="1:6" ht="12.75">
      <c r="A40" s="335"/>
      <c r="B40" s="58"/>
      <c r="C40" s="58"/>
      <c r="D40" s="58"/>
      <c r="E40" s="58"/>
      <c r="F40" s="617"/>
    </row>
    <row r="41" spans="1:6" ht="12.75">
      <c r="A41" s="336"/>
      <c r="B41" s="59"/>
      <c r="C41" s="59"/>
      <c r="D41" s="274"/>
      <c r="E41" s="57"/>
      <c r="F41" s="618"/>
    </row>
    <row r="42" spans="1:6" ht="12.75">
      <c r="A42" s="337"/>
      <c r="B42" s="132"/>
      <c r="C42" s="132"/>
      <c r="D42" s="132"/>
      <c r="E42" s="132"/>
      <c r="F42" s="619"/>
    </row>
    <row r="43" spans="1:6" ht="21" thickBot="1">
      <c r="A43" s="422" t="s">
        <v>244</v>
      </c>
      <c r="B43" s="402"/>
      <c r="C43" s="402"/>
      <c r="D43" s="402"/>
      <c r="E43" s="402"/>
      <c r="F43" s="402"/>
    </row>
    <row r="44" spans="1:6" ht="12.75" customHeight="1" thickBot="1">
      <c r="A44" s="403"/>
      <c r="B44" s="396" t="s">
        <v>67</v>
      </c>
      <c r="C44" s="396"/>
      <c r="D44" s="399" t="s">
        <v>68</v>
      </c>
      <c r="E44" s="399"/>
      <c r="F44" s="620"/>
    </row>
    <row r="45" spans="1:6" ht="13.5" thickBot="1">
      <c r="A45" s="404"/>
      <c r="B45" s="397"/>
      <c r="C45" s="398"/>
      <c r="D45" s="400"/>
      <c r="E45" s="400"/>
      <c r="F45" s="576"/>
    </row>
    <row r="46" spans="1:6" ht="12.75" customHeight="1" thickBot="1">
      <c r="A46" s="404"/>
      <c r="B46" s="397"/>
      <c r="C46" s="398"/>
      <c r="D46" s="400"/>
      <c r="E46" s="400"/>
      <c r="F46" s="577" t="s">
        <v>571</v>
      </c>
    </row>
    <row r="47" spans="1:6" ht="33.75" customHeight="1" thickBot="1">
      <c r="A47" s="404"/>
      <c r="B47" s="397"/>
      <c r="C47" s="398"/>
      <c r="D47" s="400"/>
      <c r="E47" s="400"/>
      <c r="F47" s="577"/>
    </row>
    <row r="48" spans="1:6" ht="12.75">
      <c r="A48" s="163"/>
      <c r="B48" s="392"/>
      <c r="C48" s="392"/>
      <c r="D48" s="392"/>
      <c r="E48" s="392"/>
      <c r="F48" s="616">
        <f>F49+F66</f>
        <v>424923.07</v>
      </c>
    </row>
    <row r="49" spans="1:6" ht="12.75">
      <c r="A49" s="164">
        <v>1</v>
      </c>
      <c r="B49" s="136" t="s">
        <v>246</v>
      </c>
      <c r="C49" s="379" t="s">
        <v>247</v>
      </c>
      <c r="D49" s="379"/>
      <c r="E49" s="379"/>
      <c r="F49" s="306">
        <f>F50+F59+F61</f>
        <v>409923.07</v>
      </c>
    </row>
    <row r="50" spans="1:6" ht="12.75">
      <c r="A50" s="164">
        <v>2</v>
      </c>
      <c r="B50" s="137" t="s">
        <v>191</v>
      </c>
      <c r="C50" s="137" t="s">
        <v>248</v>
      </c>
      <c r="D50" s="390" t="s">
        <v>455</v>
      </c>
      <c r="E50" s="390"/>
      <c r="F50" s="305">
        <f>SUM(F51:F57)</f>
        <v>409923.07</v>
      </c>
    </row>
    <row r="51" spans="1:6" ht="12.75">
      <c r="A51" s="164">
        <v>3</v>
      </c>
      <c r="B51" s="142">
        <v>41</v>
      </c>
      <c r="C51" s="130"/>
      <c r="D51" s="140">
        <v>713</v>
      </c>
      <c r="E51" s="106" t="s">
        <v>518</v>
      </c>
      <c r="F51" s="139"/>
    </row>
    <row r="52" spans="1:6" ht="12.75">
      <c r="A52" s="164">
        <v>4</v>
      </c>
      <c r="B52" s="142">
        <v>43</v>
      </c>
      <c r="C52" s="130"/>
      <c r="D52" s="140">
        <v>713</v>
      </c>
      <c r="E52" s="106" t="s">
        <v>518</v>
      </c>
      <c r="F52" s="139"/>
    </row>
    <row r="53" spans="1:6" ht="12.75">
      <c r="A53" s="164">
        <v>5</v>
      </c>
      <c r="B53" s="142">
        <v>46</v>
      </c>
      <c r="C53" s="130"/>
      <c r="D53" s="140">
        <v>713</v>
      </c>
      <c r="E53" s="106" t="s">
        <v>518</v>
      </c>
      <c r="F53" s="139"/>
    </row>
    <row r="54" spans="1:6" ht="12.75">
      <c r="A54" s="164">
        <v>10</v>
      </c>
      <c r="B54" s="142" t="s">
        <v>593</v>
      </c>
      <c r="C54" s="130"/>
      <c r="D54" s="140">
        <v>713</v>
      </c>
      <c r="E54" s="106" t="s">
        <v>519</v>
      </c>
      <c r="F54" s="139">
        <v>384676.92</v>
      </c>
    </row>
    <row r="55" spans="1:6" ht="12.75">
      <c r="A55" s="164">
        <v>11</v>
      </c>
      <c r="B55" s="142" t="s">
        <v>594</v>
      </c>
      <c r="C55" s="130"/>
      <c r="D55" s="140">
        <v>713</v>
      </c>
      <c r="E55" s="106" t="s">
        <v>519</v>
      </c>
      <c r="F55" s="139"/>
    </row>
    <row r="56" spans="1:6" ht="12.75">
      <c r="A56" s="164">
        <v>12</v>
      </c>
      <c r="B56" s="142">
        <v>41</v>
      </c>
      <c r="C56" s="130"/>
      <c r="D56" s="140">
        <v>717</v>
      </c>
      <c r="E56" s="106" t="s">
        <v>519</v>
      </c>
      <c r="F56" s="139">
        <v>25246.15</v>
      </c>
    </row>
    <row r="57" spans="1:6" ht="12.75">
      <c r="A57" s="164">
        <v>13</v>
      </c>
      <c r="B57" s="142">
        <v>41</v>
      </c>
      <c r="C57" s="130"/>
      <c r="D57" s="140">
        <v>717</v>
      </c>
      <c r="E57" s="106" t="s">
        <v>519</v>
      </c>
      <c r="F57" s="139"/>
    </row>
    <row r="58" spans="1:6" ht="12.75">
      <c r="A58" s="164">
        <v>14</v>
      </c>
      <c r="B58" s="142"/>
      <c r="C58" s="130"/>
      <c r="D58" s="140">
        <v>712</v>
      </c>
      <c r="E58" s="106" t="s">
        <v>595</v>
      </c>
      <c r="F58" s="139"/>
    </row>
    <row r="59" spans="1:6" ht="12.75">
      <c r="A59" s="164">
        <v>15</v>
      </c>
      <c r="B59" s="137" t="s">
        <v>100</v>
      </c>
      <c r="C59" s="137" t="s">
        <v>262</v>
      </c>
      <c r="D59" s="390" t="s">
        <v>263</v>
      </c>
      <c r="E59" s="390"/>
      <c r="F59" s="305">
        <f>F60</f>
        <v>0</v>
      </c>
    </row>
    <row r="60" spans="1:6" ht="12.75">
      <c r="A60" s="164">
        <v>16</v>
      </c>
      <c r="B60" s="140">
        <v>41</v>
      </c>
      <c r="C60" s="106"/>
      <c r="D60" s="140">
        <v>713</v>
      </c>
      <c r="E60" s="106" t="s">
        <v>457</v>
      </c>
      <c r="F60" s="139"/>
    </row>
    <row r="61" spans="1:6" ht="12.75">
      <c r="A61" s="164">
        <v>17</v>
      </c>
      <c r="B61" s="137" t="s">
        <v>191</v>
      </c>
      <c r="C61" s="137" t="s">
        <v>466</v>
      </c>
      <c r="D61" s="390" t="s">
        <v>267</v>
      </c>
      <c r="E61" s="390"/>
      <c r="F61" s="305">
        <f>SUM(F62:F65)</f>
        <v>0</v>
      </c>
    </row>
    <row r="62" spans="1:6" ht="12.75">
      <c r="A62" s="164">
        <v>18</v>
      </c>
      <c r="B62" s="142">
        <v>41</v>
      </c>
      <c r="C62" s="130"/>
      <c r="D62" s="140">
        <v>713</v>
      </c>
      <c r="E62" s="106" t="s">
        <v>467</v>
      </c>
      <c r="F62" s="139"/>
    </row>
    <row r="63" spans="1:6" ht="12.75">
      <c r="A63" s="164">
        <v>19</v>
      </c>
      <c r="B63" s="142">
        <v>43</v>
      </c>
      <c r="C63" s="106"/>
      <c r="D63" s="140">
        <v>717</v>
      </c>
      <c r="E63" s="106" t="s">
        <v>468</v>
      </c>
      <c r="F63" s="139"/>
    </row>
    <row r="64" spans="1:6" ht="12.75">
      <c r="A64" s="164">
        <v>20</v>
      </c>
      <c r="B64" s="142">
        <v>41</v>
      </c>
      <c r="C64" s="106"/>
      <c r="D64" s="140">
        <v>717</v>
      </c>
      <c r="E64" s="106" t="s">
        <v>468</v>
      </c>
      <c r="F64" s="139"/>
    </row>
    <row r="65" spans="1:6" ht="12.75">
      <c r="A65" s="164">
        <v>21</v>
      </c>
      <c r="B65" s="142" t="s">
        <v>419</v>
      </c>
      <c r="C65" s="106"/>
      <c r="D65" s="140">
        <v>717</v>
      </c>
      <c r="E65" s="106" t="s">
        <v>468</v>
      </c>
      <c r="F65" s="139"/>
    </row>
    <row r="66" spans="1:6" ht="12.75">
      <c r="A66" s="164">
        <v>22</v>
      </c>
      <c r="B66" s="136" t="s">
        <v>268</v>
      </c>
      <c r="C66" s="379" t="s">
        <v>269</v>
      </c>
      <c r="D66" s="379"/>
      <c r="E66" s="379"/>
      <c r="F66" s="306">
        <f>F67</f>
        <v>15000</v>
      </c>
    </row>
    <row r="67" spans="1:6" ht="12.75">
      <c r="A67" s="164">
        <v>23</v>
      </c>
      <c r="B67" s="137"/>
      <c r="C67" s="137" t="s">
        <v>270</v>
      </c>
      <c r="D67" s="390" t="s">
        <v>271</v>
      </c>
      <c r="E67" s="390"/>
      <c r="F67" s="305">
        <f>SUM(F68:F69)</f>
        <v>15000</v>
      </c>
    </row>
    <row r="68" spans="1:6" ht="13.5" thickBot="1">
      <c r="A68" s="165">
        <v>24</v>
      </c>
      <c r="B68" s="160">
        <v>43</v>
      </c>
      <c r="C68" s="149"/>
      <c r="D68" s="167">
        <v>714</v>
      </c>
      <c r="E68" s="166" t="s">
        <v>456</v>
      </c>
      <c r="F68" s="150">
        <v>15000</v>
      </c>
    </row>
    <row r="69" spans="1:6" ht="13.5" thickBot="1">
      <c r="A69" s="165">
        <v>25</v>
      </c>
      <c r="B69" s="160"/>
      <c r="C69" s="149"/>
      <c r="D69" s="167">
        <v>714</v>
      </c>
      <c r="E69" s="166" t="s">
        <v>601</v>
      </c>
      <c r="F69" s="150"/>
    </row>
    <row r="70" spans="1:6" ht="12.75">
      <c r="A70" s="40"/>
      <c r="B70" s="51"/>
      <c r="C70" s="51"/>
      <c r="D70" s="51"/>
      <c r="E70" s="51"/>
      <c r="F70" s="564"/>
    </row>
    <row r="71" spans="1:6" ht="12.75">
      <c r="A71" s="40"/>
      <c r="B71" s="51"/>
      <c r="C71" s="51"/>
      <c r="D71" s="51"/>
      <c r="E71" s="51"/>
      <c r="F71" s="564"/>
    </row>
    <row r="72" spans="1:6" ht="12.75">
      <c r="A72" s="40"/>
      <c r="B72" s="51"/>
      <c r="C72" s="51"/>
      <c r="D72" s="51"/>
      <c r="E72" s="51"/>
      <c r="F72" s="564"/>
    </row>
    <row r="73" spans="1:6" ht="12.75">
      <c r="A73" s="40"/>
      <c r="B73" s="51"/>
      <c r="C73" s="51"/>
      <c r="D73" s="51"/>
      <c r="E73" s="51"/>
      <c r="F73" s="564"/>
    </row>
    <row r="74" spans="1:6" ht="12.75">
      <c r="A74" s="40"/>
      <c r="B74" s="51"/>
      <c r="C74" s="51"/>
      <c r="D74" s="51"/>
      <c r="E74" s="51"/>
      <c r="F74" s="564"/>
    </row>
    <row r="75" spans="1:6" ht="12.75">
      <c r="A75" s="40"/>
      <c r="B75" s="51"/>
      <c r="C75" s="51"/>
      <c r="D75" s="51"/>
      <c r="E75" s="51"/>
      <c r="F75" s="564"/>
    </row>
    <row r="76" spans="1:6" ht="12.75">
      <c r="A76" s="40"/>
      <c r="B76" s="51"/>
      <c r="C76" s="51"/>
      <c r="D76" s="51"/>
      <c r="E76" s="51"/>
      <c r="F76" s="564"/>
    </row>
    <row r="77" spans="1:6" ht="12.75">
      <c r="A77" s="40"/>
      <c r="B77" s="51"/>
      <c r="C77" s="51"/>
      <c r="D77" s="51"/>
      <c r="E77" s="51"/>
      <c r="F77" s="564"/>
    </row>
    <row r="78" spans="1:6" ht="12.75">
      <c r="A78" s="40"/>
      <c r="B78" s="51"/>
      <c r="C78" s="51"/>
      <c r="D78" s="51"/>
      <c r="E78" s="51"/>
      <c r="F78" s="564"/>
    </row>
    <row r="79" spans="1:6" ht="12.75">
      <c r="A79" s="40"/>
      <c r="B79" s="51"/>
      <c r="C79" s="51"/>
      <c r="D79" s="51"/>
      <c r="E79" s="51"/>
      <c r="F79" s="564"/>
    </row>
    <row r="80" spans="1:6" ht="12.75">
      <c r="A80" s="40"/>
      <c r="B80" s="51"/>
      <c r="C80" s="51"/>
      <c r="D80" s="51"/>
      <c r="E80" s="51"/>
      <c r="F80" s="564"/>
    </row>
    <row r="81" spans="1:6" ht="12.75">
      <c r="A81" s="40"/>
      <c r="B81" s="51"/>
      <c r="C81" s="51"/>
      <c r="D81" s="51"/>
      <c r="E81" s="51"/>
      <c r="F81" s="564"/>
    </row>
    <row r="82" spans="1:6" ht="12.75">
      <c r="A82" s="40"/>
      <c r="B82" s="51"/>
      <c r="C82" s="51"/>
      <c r="D82" s="51"/>
      <c r="E82" s="51"/>
      <c r="F82" s="564"/>
    </row>
    <row r="83" spans="1:6" ht="12.75">
      <c r="A83" s="40"/>
      <c r="B83" s="51"/>
      <c r="C83" s="51"/>
      <c r="D83" s="51"/>
      <c r="E83" s="51"/>
      <c r="F83" s="564"/>
    </row>
    <row r="84" spans="1:6" ht="12.75">
      <c r="A84" s="40"/>
      <c r="B84" s="51"/>
      <c r="C84" s="51"/>
      <c r="D84" s="51"/>
      <c r="E84" s="51"/>
      <c r="F84" s="564"/>
    </row>
    <row r="85" spans="1:6" ht="12.75">
      <c r="A85" s="40"/>
      <c r="B85" s="51"/>
      <c r="C85" s="51"/>
      <c r="D85" s="51"/>
      <c r="E85" s="51"/>
      <c r="F85" s="564"/>
    </row>
    <row r="86" spans="1:6" ht="12.75">
      <c r="A86" s="40"/>
      <c r="B86" s="51"/>
      <c r="C86" s="51"/>
      <c r="D86" s="51"/>
      <c r="E86" s="51"/>
      <c r="F86" s="564"/>
    </row>
    <row r="87" spans="1:6" ht="12.75">
      <c r="A87" s="40"/>
      <c r="B87" s="51"/>
      <c r="C87" s="51"/>
      <c r="D87" s="51"/>
      <c r="E87" s="51"/>
      <c r="F87" s="564"/>
    </row>
    <row r="88" spans="1:6" ht="12.75">
      <c r="A88" s="40"/>
      <c r="B88" s="51"/>
      <c r="C88" s="51"/>
      <c r="D88" s="51"/>
      <c r="E88" s="51"/>
      <c r="F88" s="564"/>
    </row>
    <row r="89" spans="1:6" ht="12.75">
      <c r="A89" s="40"/>
      <c r="B89" s="51"/>
      <c r="C89" s="51"/>
      <c r="D89" s="51"/>
      <c r="E89" s="51"/>
      <c r="F89" s="564"/>
    </row>
    <row r="90" spans="1:6" ht="12.75">
      <c r="A90" s="40"/>
      <c r="B90" s="51"/>
      <c r="C90" s="51"/>
      <c r="D90" s="51"/>
      <c r="E90" s="51"/>
      <c r="F90" s="564"/>
    </row>
    <row r="91" spans="1:6" ht="12.75">
      <c r="A91" s="40"/>
      <c r="B91" s="51"/>
      <c r="C91" s="51"/>
      <c r="D91" s="51"/>
      <c r="E91" s="51"/>
      <c r="F91" s="564"/>
    </row>
    <row r="92" spans="1:6" ht="12.75">
      <c r="A92" s="40"/>
      <c r="B92" s="51"/>
      <c r="C92" s="51"/>
      <c r="D92" s="51"/>
      <c r="E92" s="51"/>
      <c r="F92" s="564"/>
    </row>
    <row r="93" spans="1:6" ht="12.75">
      <c r="A93" s="40"/>
      <c r="B93" s="51"/>
      <c r="C93" s="51"/>
      <c r="D93" s="51"/>
      <c r="E93" s="51"/>
      <c r="F93" s="564"/>
    </row>
    <row r="94" spans="1:6" ht="12.75">
      <c r="A94" s="40"/>
      <c r="B94" s="51"/>
      <c r="C94" s="51"/>
      <c r="D94" s="51"/>
      <c r="E94" s="51"/>
      <c r="F94" s="564"/>
    </row>
    <row r="95" spans="1:6" ht="12.75">
      <c r="A95" s="40"/>
      <c r="B95" s="51"/>
      <c r="C95" s="51"/>
      <c r="D95" s="51"/>
      <c r="E95" s="51"/>
      <c r="F95" s="564"/>
    </row>
    <row r="96" spans="1:6" ht="12.75">
      <c r="A96" s="40"/>
      <c r="B96" s="51"/>
      <c r="C96" s="51"/>
      <c r="D96" s="51"/>
      <c r="E96" s="51"/>
      <c r="F96" s="564"/>
    </row>
    <row r="97" spans="1:6" ht="12.75">
      <c r="A97" s="40"/>
      <c r="B97" s="51"/>
      <c r="C97" s="51"/>
      <c r="D97" s="51"/>
      <c r="E97" s="51"/>
      <c r="F97" s="564"/>
    </row>
    <row r="98" spans="1:6" ht="12.75">
      <c r="A98" s="40"/>
      <c r="B98" s="51"/>
      <c r="C98" s="51"/>
      <c r="D98" s="51"/>
      <c r="E98" s="51"/>
      <c r="F98" s="564"/>
    </row>
    <row r="99" spans="1:6" ht="12.75">
      <c r="A99" s="40"/>
      <c r="B99" s="51"/>
      <c r="C99" s="51"/>
      <c r="D99" s="51"/>
      <c r="E99" s="51"/>
      <c r="F99" s="564"/>
    </row>
    <row r="100" spans="1:6" ht="12.75">
      <c r="A100" s="40"/>
      <c r="B100" s="51"/>
      <c r="C100" s="51"/>
      <c r="D100" s="51"/>
      <c r="E100" s="51"/>
      <c r="F100" s="564"/>
    </row>
    <row r="101" spans="1:6" ht="12.75">
      <c r="A101" s="40"/>
      <c r="B101" s="51"/>
      <c r="C101" s="51"/>
      <c r="D101" s="51"/>
      <c r="E101" s="51"/>
      <c r="F101" s="564"/>
    </row>
    <row r="102" spans="1:6" ht="12.75">
      <c r="A102" s="40"/>
      <c r="B102" s="51"/>
      <c r="C102" s="51"/>
      <c r="D102" s="51"/>
      <c r="E102" s="51"/>
      <c r="F102" s="564"/>
    </row>
    <row r="103" spans="1:6" ht="12.75">
      <c r="A103" s="40"/>
      <c r="B103" s="51"/>
      <c r="C103" s="51"/>
      <c r="D103" s="51"/>
      <c r="E103" s="51"/>
      <c r="F103" s="564"/>
    </row>
    <row r="104" spans="1:6" ht="12.75">
      <c r="A104" s="40"/>
      <c r="B104" s="51"/>
      <c r="C104" s="51"/>
      <c r="D104" s="51"/>
      <c r="E104" s="51"/>
      <c r="F104" s="564"/>
    </row>
    <row r="105" spans="1:6" ht="12.75">
      <c r="A105" s="40"/>
      <c r="B105" s="51"/>
      <c r="C105" s="51"/>
      <c r="D105" s="51"/>
      <c r="E105" s="51"/>
      <c r="F105" s="564"/>
    </row>
    <row r="106" spans="1:6" ht="12.75">
      <c r="A106" s="40"/>
      <c r="B106" s="51"/>
      <c r="C106" s="51"/>
      <c r="D106" s="51"/>
      <c r="E106" s="51"/>
      <c r="F106" s="564"/>
    </row>
    <row r="107" spans="1:6" ht="12.75">
      <c r="A107" s="40"/>
      <c r="B107" s="51"/>
      <c r="C107" s="51"/>
      <c r="D107" s="51"/>
      <c r="E107" s="51"/>
      <c r="F107" s="564"/>
    </row>
    <row r="108" spans="1:6" ht="12.75">
      <c r="A108" s="40"/>
      <c r="B108" s="51"/>
      <c r="C108" s="51"/>
      <c r="D108" s="51"/>
      <c r="E108" s="51"/>
      <c r="F108" s="564"/>
    </row>
    <row r="109" spans="1:6" ht="12.75">
      <c r="A109" s="40"/>
      <c r="B109" s="51"/>
      <c r="C109" s="51"/>
      <c r="D109" s="51"/>
      <c r="E109" s="51"/>
      <c r="F109" s="564"/>
    </row>
    <row r="110" spans="1:6" ht="12.75">
      <c r="A110" s="40"/>
      <c r="B110" s="51"/>
      <c r="C110" s="51"/>
      <c r="D110" s="51"/>
      <c r="E110" s="51"/>
      <c r="F110" s="564"/>
    </row>
    <row r="111" spans="1:6" ht="12.75">
      <c r="A111" s="40"/>
      <c r="B111" s="51"/>
      <c r="C111" s="51"/>
      <c r="D111" s="51"/>
      <c r="E111" s="51"/>
      <c r="F111" s="564"/>
    </row>
    <row r="112" spans="1:6" ht="12.75">
      <c r="A112" s="40"/>
      <c r="B112" s="51"/>
      <c r="C112" s="51"/>
      <c r="D112" s="51"/>
      <c r="E112" s="51"/>
      <c r="F112" s="564"/>
    </row>
    <row r="113" spans="1:6" ht="12.75">
      <c r="A113" s="40"/>
      <c r="B113" s="51"/>
      <c r="C113" s="51"/>
      <c r="D113" s="51"/>
      <c r="E113" s="51"/>
      <c r="F113" s="564"/>
    </row>
    <row r="114" spans="1:6" ht="12.75">
      <c r="A114" s="40"/>
      <c r="B114" s="51"/>
      <c r="C114" s="51"/>
      <c r="D114" s="51"/>
      <c r="E114" s="51"/>
      <c r="F114" s="564"/>
    </row>
    <row r="115" spans="1:6" ht="12.75">
      <c r="A115" s="40"/>
      <c r="B115" s="51"/>
      <c r="C115" s="51"/>
      <c r="D115" s="51"/>
      <c r="E115" s="51"/>
      <c r="F115" s="564"/>
    </row>
    <row r="116" spans="1:6" ht="12.75">
      <c r="A116" s="40"/>
      <c r="B116" s="51"/>
      <c r="C116" s="51"/>
      <c r="D116" s="51"/>
      <c r="E116" s="51"/>
      <c r="F116" s="564"/>
    </row>
    <row r="117" spans="1:6" ht="12.75">
      <c r="A117" s="40"/>
      <c r="B117" s="51"/>
      <c r="C117" s="51"/>
      <c r="D117" s="51"/>
      <c r="E117" s="51"/>
      <c r="F117" s="564"/>
    </row>
    <row r="118" spans="1:6" ht="12.75">
      <c r="A118" s="40"/>
      <c r="B118" s="51"/>
      <c r="C118" s="51"/>
      <c r="D118" s="51"/>
      <c r="E118" s="51"/>
      <c r="F118" s="564"/>
    </row>
    <row r="119" spans="1:6" ht="12.75">
      <c r="A119" s="40"/>
      <c r="B119" s="51"/>
      <c r="C119" s="51"/>
      <c r="D119" s="51"/>
      <c r="E119" s="51"/>
      <c r="F119" s="564"/>
    </row>
    <row r="120" spans="1:6" ht="12.75">
      <c r="A120" s="40"/>
      <c r="B120" s="51"/>
      <c r="C120" s="51"/>
      <c r="D120" s="51"/>
      <c r="E120" s="51"/>
      <c r="F120" s="564"/>
    </row>
    <row r="121" spans="1:6" ht="12.75">
      <c r="A121" s="40"/>
      <c r="B121" s="51"/>
      <c r="C121" s="51"/>
      <c r="D121" s="51"/>
      <c r="E121" s="51"/>
      <c r="F121" s="564"/>
    </row>
    <row r="122" spans="1:6" ht="12.75">
      <c r="A122" s="40"/>
      <c r="B122" s="51"/>
      <c r="C122" s="51"/>
      <c r="D122" s="51"/>
      <c r="E122" s="51"/>
      <c r="F122" s="564"/>
    </row>
    <row r="123" spans="1:6" ht="12.75">
      <c r="A123" s="40"/>
      <c r="B123" s="51"/>
      <c r="C123" s="51"/>
      <c r="D123" s="51"/>
      <c r="E123" s="51"/>
      <c r="F123" s="564"/>
    </row>
    <row r="124" spans="1:6" ht="12.75">
      <c r="A124" s="40"/>
      <c r="B124" s="51"/>
      <c r="C124" s="51"/>
      <c r="D124" s="51"/>
      <c r="E124" s="51"/>
      <c r="F124" s="564"/>
    </row>
    <row r="125" spans="1:6" ht="12.75">
      <c r="A125" s="40"/>
      <c r="B125" s="51"/>
      <c r="C125" s="51"/>
      <c r="D125" s="51"/>
      <c r="E125" s="51"/>
      <c r="F125" s="564"/>
    </row>
    <row r="126" spans="1:6" ht="12.75">
      <c r="A126" s="40"/>
      <c r="B126" s="51"/>
      <c r="C126" s="51"/>
      <c r="D126" s="51"/>
      <c r="E126" s="51"/>
      <c r="F126" s="564"/>
    </row>
    <row r="127" spans="1:6" ht="12.75">
      <c r="A127" s="40"/>
      <c r="B127" s="51"/>
      <c r="C127" s="51"/>
      <c r="D127" s="51"/>
      <c r="E127" s="51"/>
      <c r="F127" s="564"/>
    </row>
    <row r="128" spans="1:6" ht="12.75">
      <c r="A128" s="40"/>
      <c r="B128" s="51"/>
      <c r="C128" s="51"/>
      <c r="D128" s="51"/>
      <c r="E128" s="51"/>
      <c r="F128" s="564"/>
    </row>
    <row r="129" spans="1:6" ht="12.75">
      <c r="A129" s="40"/>
      <c r="B129" s="51"/>
      <c r="C129" s="51"/>
      <c r="D129" s="51"/>
      <c r="E129" s="51"/>
      <c r="F129" s="564"/>
    </row>
    <row r="130" spans="1:6" ht="12.75">
      <c r="A130" s="40"/>
      <c r="B130" s="51"/>
      <c r="C130" s="51"/>
      <c r="D130" s="51"/>
      <c r="E130" s="51"/>
      <c r="F130" s="564"/>
    </row>
    <row r="131" spans="1:6" ht="12.75">
      <c r="A131" s="40"/>
      <c r="B131" s="51"/>
      <c r="C131" s="51"/>
      <c r="D131" s="51"/>
      <c r="E131" s="51"/>
      <c r="F131" s="564"/>
    </row>
    <row r="132" spans="1:6" ht="12.75">
      <c r="A132" s="40"/>
      <c r="B132" s="51"/>
      <c r="C132" s="51"/>
      <c r="D132" s="51"/>
      <c r="E132" s="51"/>
      <c r="F132" s="564"/>
    </row>
    <row r="133" spans="1:6" ht="12.75">
      <c r="A133" s="40"/>
      <c r="B133" s="51"/>
      <c r="C133" s="51"/>
      <c r="D133" s="51"/>
      <c r="E133" s="51"/>
      <c r="F133" s="564"/>
    </row>
    <row r="134" spans="1:6" ht="12.75">
      <c r="A134" s="40"/>
      <c r="B134" s="51"/>
      <c r="C134" s="51"/>
      <c r="D134" s="51"/>
      <c r="E134" s="51"/>
      <c r="F134" s="564"/>
    </row>
    <row r="135" spans="1:6" ht="12.75">
      <c r="A135" s="40"/>
      <c r="B135" s="51"/>
      <c r="C135" s="51"/>
      <c r="D135" s="51"/>
      <c r="E135" s="51"/>
      <c r="F135" s="564"/>
    </row>
    <row r="136" spans="1:6" ht="12.75">
      <c r="A136" s="40"/>
      <c r="B136" s="51"/>
      <c r="C136" s="51"/>
      <c r="D136" s="51"/>
      <c r="E136" s="51"/>
      <c r="F136" s="564"/>
    </row>
    <row r="137" spans="1:6" ht="12.75">
      <c r="A137" s="40"/>
      <c r="B137" s="51"/>
      <c r="C137" s="51"/>
      <c r="D137" s="51"/>
      <c r="E137" s="51"/>
      <c r="F137" s="564"/>
    </row>
    <row r="138" spans="1:6" ht="12.75">
      <c r="A138" s="40"/>
      <c r="B138" s="51"/>
      <c r="C138" s="51"/>
      <c r="D138" s="51"/>
      <c r="E138" s="51"/>
      <c r="F138" s="564"/>
    </row>
    <row r="139" spans="1:6" ht="12.75">
      <c r="A139" s="40"/>
      <c r="B139" s="51"/>
      <c r="C139" s="51"/>
      <c r="D139" s="51"/>
      <c r="E139" s="51"/>
      <c r="F139" s="564"/>
    </row>
    <row r="140" spans="1:6" ht="12.75">
      <c r="A140" s="40"/>
      <c r="B140" s="51"/>
      <c r="C140" s="51"/>
      <c r="D140" s="51"/>
      <c r="E140" s="51"/>
      <c r="F140" s="564"/>
    </row>
    <row r="141" spans="1:6" ht="12.75">
      <c r="A141" s="40"/>
      <c r="B141" s="51"/>
      <c r="C141" s="51"/>
      <c r="D141" s="51"/>
      <c r="E141" s="51"/>
      <c r="F141" s="564"/>
    </row>
    <row r="142" ht="12.75">
      <c r="A142" s="40"/>
    </row>
    <row r="143" ht="12.75">
      <c r="A143" s="40"/>
    </row>
  </sheetData>
  <sheetProtection selectLockedCells="1" selectUnlockedCells="1"/>
  <mergeCells count="32">
    <mergeCell ref="C66:E66"/>
    <mergeCell ref="D67:E67"/>
    <mergeCell ref="A44:A47"/>
    <mergeCell ref="B44:C47"/>
    <mergeCell ref="D44:E47"/>
    <mergeCell ref="A2:F2"/>
    <mergeCell ref="A4:A7"/>
    <mergeCell ref="B4:C7"/>
    <mergeCell ref="D4:E7"/>
    <mergeCell ref="F6:F7"/>
    <mergeCell ref="F46:F47"/>
    <mergeCell ref="D16:E16"/>
    <mergeCell ref="D18:E18"/>
    <mergeCell ref="B8:E8"/>
    <mergeCell ref="C9:E9"/>
    <mergeCell ref="D10:E10"/>
    <mergeCell ref="D21:E21"/>
    <mergeCell ref="D23:E23"/>
    <mergeCell ref="D25:E25"/>
    <mergeCell ref="C34:E34"/>
    <mergeCell ref="D35:E35"/>
    <mergeCell ref="C20:E20"/>
    <mergeCell ref="A43:F43"/>
    <mergeCell ref="D61:E61"/>
    <mergeCell ref="B48:E48"/>
    <mergeCell ref="C27:E27"/>
    <mergeCell ref="C49:E49"/>
    <mergeCell ref="D50:E50"/>
    <mergeCell ref="D59:E59"/>
    <mergeCell ref="D28:E28"/>
    <mergeCell ref="D30:E30"/>
    <mergeCell ref="D32:E32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124" zoomScaleNormal="124" zoomScalePageLayoutView="0" workbookViewId="0" topLeftCell="A13">
      <selection activeCell="P20" sqref="P20"/>
    </sheetView>
  </sheetViews>
  <sheetFormatPr defaultColWidth="11.57421875" defaultRowHeight="12.75"/>
  <cols>
    <col min="1" max="1" width="4.28125" style="0" customWidth="1"/>
    <col min="2" max="2" width="4.8515625" style="0" customWidth="1"/>
    <col min="3" max="3" width="8.57421875" style="0" customWidth="1"/>
    <col min="4" max="4" width="7.00390625" style="0" customWidth="1"/>
    <col min="5" max="5" width="35.28125" style="0" customWidth="1"/>
    <col min="6" max="6" width="11.140625" style="621" bestFit="1" customWidth="1"/>
  </cols>
  <sheetData>
    <row r="1" spans="1:6" ht="20.25" customHeight="1">
      <c r="A1" s="402" t="s">
        <v>272</v>
      </c>
      <c r="B1" s="402"/>
      <c r="C1" s="402"/>
      <c r="D1" s="402"/>
      <c r="E1" s="402"/>
      <c r="F1" s="402"/>
    </row>
    <row r="2" spans="1:6" ht="13.5" thickBot="1">
      <c r="A2" s="57"/>
      <c r="B2" s="57"/>
      <c r="C2" s="57"/>
      <c r="D2" s="57"/>
      <c r="E2" s="57"/>
      <c r="F2" s="619"/>
    </row>
    <row r="3" spans="1:6" ht="12.75" customHeight="1" thickBot="1">
      <c r="A3" s="430"/>
      <c r="B3" s="432" t="s">
        <v>67</v>
      </c>
      <c r="C3" s="432"/>
      <c r="D3" s="435" t="s">
        <v>68</v>
      </c>
      <c r="E3" s="435"/>
      <c r="F3" s="565"/>
    </row>
    <row r="4" spans="1:6" ht="13.5" thickBot="1">
      <c r="A4" s="431"/>
      <c r="B4" s="433"/>
      <c r="C4" s="434"/>
      <c r="D4" s="436"/>
      <c r="E4" s="436"/>
      <c r="F4" s="591"/>
    </row>
    <row r="5" spans="1:6" ht="12.75" customHeight="1" thickBot="1">
      <c r="A5" s="431"/>
      <c r="B5" s="433"/>
      <c r="C5" s="434"/>
      <c r="D5" s="436"/>
      <c r="E5" s="436"/>
      <c r="F5" s="592">
        <v>2019</v>
      </c>
    </row>
    <row r="6" spans="1:6" ht="38.25" customHeight="1" thickBot="1">
      <c r="A6" s="431"/>
      <c r="B6" s="433"/>
      <c r="C6" s="434"/>
      <c r="D6" s="436"/>
      <c r="E6" s="436"/>
      <c r="F6" s="622"/>
    </row>
    <row r="7" spans="1:6" ht="18.75" customHeight="1">
      <c r="A7" s="218"/>
      <c r="B7" s="392" t="s">
        <v>273</v>
      </c>
      <c r="C7" s="392"/>
      <c r="D7" s="392"/>
      <c r="E7" s="401"/>
      <c r="F7" s="572">
        <f>F8+F11</f>
        <v>85500</v>
      </c>
    </row>
    <row r="8" spans="1:6" s="63" customFormat="1" ht="12.75">
      <c r="A8" s="159">
        <v>1</v>
      </c>
      <c r="B8" s="156" t="s">
        <v>71</v>
      </c>
      <c r="C8" s="393" t="s">
        <v>72</v>
      </c>
      <c r="D8" s="393"/>
      <c r="E8" s="568"/>
      <c r="F8" s="573">
        <f>SUM(F9)</f>
        <v>56000</v>
      </c>
    </row>
    <row r="9" spans="1:6" ht="12.75">
      <c r="A9" s="159">
        <v>2</v>
      </c>
      <c r="B9" s="130"/>
      <c r="C9" s="137" t="s">
        <v>274</v>
      </c>
      <c r="D9" s="390" t="s">
        <v>275</v>
      </c>
      <c r="E9" s="546"/>
      <c r="F9" s="557">
        <f>SUM(F10:F10)</f>
        <v>56000</v>
      </c>
    </row>
    <row r="10" spans="1:6" ht="12.75">
      <c r="A10" s="159">
        <v>3</v>
      </c>
      <c r="B10" s="106" t="s">
        <v>415</v>
      </c>
      <c r="C10" s="122"/>
      <c r="D10" s="140">
        <v>630</v>
      </c>
      <c r="E10" s="547" t="s">
        <v>490</v>
      </c>
      <c r="F10" s="558">
        <v>56000</v>
      </c>
    </row>
    <row r="11" spans="1:6" ht="12.75" customHeight="1">
      <c r="A11" s="159">
        <v>4</v>
      </c>
      <c r="B11" s="156" t="s">
        <v>276</v>
      </c>
      <c r="C11" s="393" t="s">
        <v>277</v>
      </c>
      <c r="D11" s="393"/>
      <c r="E11" s="568"/>
      <c r="F11" s="573">
        <f>F12+F14</f>
        <v>29500</v>
      </c>
    </row>
    <row r="12" spans="1:6" ht="12.75">
      <c r="A12" s="159">
        <v>5</v>
      </c>
      <c r="B12" s="130"/>
      <c r="C12" s="137" t="s">
        <v>278</v>
      </c>
      <c r="D12" s="390" t="s">
        <v>279</v>
      </c>
      <c r="E12" s="546"/>
      <c r="F12" s="557">
        <f>SUM(F13:F13)</f>
        <v>26000</v>
      </c>
    </row>
    <row r="13" spans="1:6" ht="12.75">
      <c r="A13" s="159">
        <v>6</v>
      </c>
      <c r="B13" s="130" t="s">
        <v>415</v>
      </c>
      <c r="C13" s="130"/>
      <c r="D13" s="142">
        <v>630</v>
      </c>
      <c r="E13" s="551" t="s">
        <v>490</v>
      </c>
      <c r="F13" s="558">
        <v>26000</v>
      </c>
    </row>
    <row r="14" spans="1:6" ht="12.75">
      <c r="A14" s="159">
        <v>8</v>
      </c>
      <c r="B14" s="130"/>
      <c r="C14" s="137" t="s">
        <v>278</v>
      </c>
      <c r="D14" s="137"/>
      <c r="E14" s="626" t="s">
        <v>280</v>
      </c>
      <c r="F14" s="557">
        <f>SUM(F15:F15)</f>
        <v>3500</v>
      </c>
    </row>
    <row r="15" spans="1:6" ht="13.5" thickBot="1">
      <c r="A15" s="219">
        <v>9</v>
      </c>
      <c r="B15" s="166" t="s">
        <v>415</v>
      </c>
      <c r="C15" s="166"/>
      <c r="D15" s="167">
        <v>630</v>
      </c>
      <c r="E15" s="581" t="s">
        <v>490</v>
      </c>
      <c r="F15" s="563">
        <v>3500</v>
      </c>
    </row>
    <row r="16" spans="1:6" s="50" customFormat="1" ht="12.75">
      <c r="A16" s="67"/>
      <c r="B16"/>
      <c r="C16"/>
      <c r="D16"/>
      <c r="E16" s="44"/>
      <c r="F16" s="621"/>
    </row>
    <row r="17" spans="2:6" ht="13.5" customHeight="1">
      <c r="B17" s="55"/>
      <c r="C17" s="55"/>
      <c r="D17" s="55"/>
      <c r="E17" s="55"/>
      <c r="F17" s="625"/>
    </row>
    <row r="18" spans="1:6" ht="17.25" customHeight="1" thickBot="1">
      <c r="A18" s="55" t="s">
        <v>272</v>
      </c>
      <c r="B18" s="40"/>
      <c r="C18" s="40"/>
      <c r="D18" s="40"/>
      <c r="E18" s="40"/>
      <c r="F18" s="564"/>
    </row>
    <row r="19" spans="1:6" ht="12.75" customHeight="1" thickBot="1">
      <c r="A19" s="403"/>
      <c r="B19" s="426" t="s">
        <v>67</v>
      </c>
      <c r="C19" s="426"/>
      <c r="D19" s="428" t="s">
        <v>68</v>
      </c>
      <c r="E19" s="428"/>
      <c r="F19" s="575"/>
    </row>
    <row r="20" spans="1:6" ht="12.75" customHeight="1" thickBot="1">
      <c r="A20" s="404"/>
      <c r="B20" s="427"/>
      <c r="C20" s="427"/>
      <c r="D20" s="429"/>
      <c r="E20" s="429"/>
      <c r="F20" s="585"/>
    </row>
    <row r="21" spans="1:6" ht="40.5" customHeight="1" thickBot="1">
      <c r="A21" s="404"/>
      <c r="B21" s="427"/>
      <c r="C21" s="427"/>
      <c r="D21" s="429"/>
      <c r="E21" s="429"/>
      <c r="F21" s="586">
        <v>2019</v>
      </c>
    </row>
    <row r="22" spans="1:6" ht="13.5" thickBot="1">
      <c r="A22" s="404"/>
      <c r="B22" s="427"/>
      <c r="C22" s="427"/>
      <c r="D22" s="429"/>
      <c r="E22" s="429"/>
      <c r="F22" s="587"/>
    </row>
    <row r="23" spans="1:6" ht="13.5" thickBot="1">
      <c r="A23" s="215"/>
      <c r="B23" s="425" t="s">
        <v>273</v>
      </c>
      <c r="C23" s="425"/>
      <c r="D23" s="425"/>
      <c r="E23" s="545"/>
      <c r="F23" s="627">
        <f>F29+F24</f>
        <v>250000</v>
      </c>
    </row>
    <row r="24" spans="1:6" ht="12.75">
      <c r="A24" s="216">
        <v>1</v>
      </c>
      <c r="B24" s="66" t="s">
        <v>71</v>
      </c>
      <c r="C24" s="424" t="s">
        <v>72</v>
      </c>
      <c r="D24" s="424"/>
      <c r="E24" s="424"/>
      <c r="F24" s="628">
        <f>SUM(F25)</f>
        <v>130000</v>
      </c>
    </row>
    <row r="25" spans="1:6" ht="12.75">
      <c r="A25" s="216">
        <v>2</v>
      </c>
      <c r="B25" s="47"/>
      <c r="C25" s="42" t="s">
        <v>274</v>
      </c>
      <c r="D25" s="423" t="s">
        <v>275</v>
      </c>
      <c r="E25" s="423"/>
      <c r="F25" s="629">
        <f>SUM(F26:F28)</f>
        <v>130000</v>
      </c>
    </row>
    <row r="26" spans="1:6" ht="12.75">
      <c r="A26" s="216">
        <v>3</v>
      </c>
      <c r="B26" s="283">
        <v>43</v>
      </c>
      <c r="C26" s="60"/>
      <c r="D26" s="48" t="s">
        <v>507</v>
      </c>
      <c r="E26" s="49" t="s">
        <v>555</v>
      </c>
      <c r="F26" s="630">
        <v>100000</v>
      </c>
    </row>
    <row r="27" spans="1:6" ht="12.75">
      <c r="A27" s="216">
        <v>5</v>
      </c>
      <c r="B27" s="186" t="s">
        <v>432</v>
      </c>
      <c r="C27" s="60"/>
      <c r="D27" s="48" t="s">
        <v>507</v>
      </c>
      <c r="E27" s="49" t="s">
        <v>555</v>
      </c>
      <c r="F27" s="630"/>
    </row>
    <row r="28" spans="1:6" ht="12.75">
      <c r="A28" s="216">
        <v>6</v>
      </c>
      <c r="B28" s="302" t="s">
        <v>415</v>
      </c>
      <c r="C28" s="303"/>
      <c r="D28" s="304" t="s">
        <v>508</v>
      </c>
      <c r="E28" s="304" t="s">
        <v>612</v>
      </c>
      <c r="F28" s="630">
        <v>30000</v>
      </c>
    </row>
    <row r="29" spans="1:6" ht="12.75">
      <c r="A29" s="216">
        <v>7</v>
      </c>
      <c r="B29" s="66" t="s">
        <v>276</v>
      </c>
      <c r="C29" s="424" t="s">
        <v>277</v>
      </c>
      <c r="D29" s="424"/>
      <c r="E29" s="424"/>
      <c r="F29" s="628">
        <f>F30+F33+F35+F40</f>
        <v>120000</v>
      </c>
    </row>
    <row r="30" spans="1:6" ht="12.75">
      <c r="A30" s="216">
        <v>8</v>
      </c>
      <c r="B30" s="47"/>
      <c r="C30" s="42" t="s">
        <v>278</v>
      </c>
      <c r="D30" s="423" t="s">
        <v>279</v>
      </c>
      <c r="E30" s="423"/>
      <c r="F30" s="629">
        <f>SUM(F31:F32)</f>
        <v>10000</v>
      </c>
    </row>
    <row r="31" spans="1:6" ht="12.75">
      <c r="A31" s="216">
        <v>9</v>
      </c>
      <c r="B31" s="186" t="s">
        <v>446</v>
      </c>
      <c r="C31" s="48" t="s">
        <v>446</v>
      </c>
      <c r="D31" s="48" t="s">
        <v>508</v>
      </c>
      <c r="E31" s="49" t="s">
        <v>570</v>
      </c>
      <c r="F31" s="630"/>
    </row>
    <row r="32" spans="1:6" ht="12.75">
      <c r="A32" s="216">
        <v>10</v>
      </c>
      <c r="B32" s="186" t="s">
        <v>415</v>
      </c>
      <c r="C32" s="48" t="s">
        <v>415</v>
      </c>
      <c r="D32" s="48" t="s">
        <v>508</v>
      </c>
      <c r="E32" s="49" t="s">
        <v>485</v>
      </c>
      <c r="F32" s="630">
        <v>10000</v>
      </c>
    </row>
    <row r="33" spans="1:6" ht="12.75">
      <c r="A33" s="216">
        <v>11</v>
      </c>
      <c r="B33" s="186"/>
      <c r="C33" s="42" t="s">
        <v>278</v>
      </c>
      <c r="D33" s="42"/>
      <c r="E33" s="43" t="s">
        <v>280</v>
      </c>
      <c r="F33" s="629">
        <f>SUM(F34:F34)</f>
        <v>0</v>
      </c>
    </row>
    <row r="34" spans="1:6" ht="12.75">
      <c r="A34" s="216">
        <v>12</v>
      </c>
      <c r="B34" s="187" t="s">
        <v>415</v>
      </c>
      <c r="C34" s="45"/>
      <c r="D34" s="45" t="s">
        <v>509</v>
      </c>
      <c r="E34" s="46" t="s">
        <v>282</v>
      </c>
      <c r="F34" s="630"/>
    </row>
    <row r="35" spans="1:6" ht="12.75">
      <c r="A35" s="216">
        <v>13</v>
      </c>
      <c r="B35" s="187"/>
      <c r="C35" s="42" t="s">
        <v>251</v>
      </c>
      <c r="D35" s="423" t="s">
        <v>283</v>
      </c>
      <c r="E35" s="423"/>
      <c r="F35" s="629">
        <f>SUM(F36:F39)</f>
        <v>110000</v>
      </c>
    </row>
    <row r="36" spans="1:6" ht="12.75">
      <c r="A36" s="216">
        <v>14</v>
      </c>
      <c r="B36" s="282">
        <v>43</v>
      </c>
      <c r="C36" s="45"/>
      <c r="D36" s="45" t="s">
        <v>510</v>
      </c>
      <c r="E36" s="46" t="s">
        <v>284</v>
      </c>
      <c r="F36" s="631"/>
    </row>
    <row r="37" spans="1:6" s="50" customFormat="1" ht="12.75">
      <c r="A37" s="216">
        <v>15</v>
      </c>
      <c r="B37" s="283">
        <v>43</v>
      </c>
      <c r="C37" s="48"/>
      <c r="D37" s="49" t="s">
        <v>507</v>
      </c>
      <c r="E37" s="49" t="s">
        <v>519</v>
      </c>
      <c r="F37" s="630"/>
    </row>
    <row r="38" spans="1:6" s="50" customFormat="1" ht="12.75">
      <c r="A38" s="216">
        <v>16</v>
      </c>
      <c r="B38" s="283">
        <v>41</v>
      </c>
      <c r="C38" s="48"/>
      <c r="D38" s="49" t="s">
        <v>507</v>
      </c>
      <c r="E38" s="49" t="s">
        <v>519</v>
      </c>
      <c r="F38" s="630">
        <v>110000</v>
      </c>
    </row>
    <row r="39" spans="1:6" s="50" customFormat="1" ht="12.75">
      <c r="A39" s="216">
        <v>17</v>
      </c>
      <c r="B39" s="283">
        <v>46</v>
      </c>
      <c r="C39" s="48"/>
      <c r="D39" s="49" t="s">
        <v>507</v>
      </c>
      <c r="E39" s="49" t="s">
        <v>519</v>
      </c>
      <c r="F39" s="630"/>
    </row>
    <row r="40" spans="1:6" ht="12.75">
      <c r="A40" s="216">
        <v>18</v>
      </c>
      <c r="B40" s="186"/>
      <c r="C40" s="42" t="s">
        <v>285</v>
      </c>
      <c r="D40" s="423" t="s">
        <v>286</v>
      </c>
      <c r="E40" s="423"/>
      <c r="F40" s="629">
        <f>SUM(F41:F41)</f>
        <v>0</v>
      </c>
    </row>
    <row r="41" spans="1:6" ht="13.5" thickBot="1">
      <c r="A41" s="217">
        <v>19</v>
      </c>
      <c r="B41" s="284">
        <v>41</v>
      </c>
      <c r="C41" s="133"/>
      <c r="D41" s="133" t="s">
        <v>287</v>
      </c>
      <c r="E41" s="135" t="s">
        <v>486</v>
      </c>
      <c r="F41" s="632"/>
    </row>
  </sheetData>
  <sheetProtection selectLockedCells="1" selectUnlockedCells="1"/>
  <mergeCells count="21">
    <mergeCell ref="A1:F1"/>
    <mergeCell ref="A3:A6"/>
    <mergeCell ref="B3:C6"/>
    <mergeCell ref="D3:E6"/>
    <mergeCell ref="F5:F6"/>
    <mergeCell ref="B7:E7"/>
    <mergeCell ref="C8:E8"/>
    <mergeCell ref="D9:E9"/>
    <mergeCell ref="C11:E11"/>
    <mergeCell ref="D12:E12"/>
    <mergeCell ref="A19:A22"/>
    <mergeCell ref="B19:C22"/>
    <mergeCell ref="D19:E22"/>
    <mergeCell ref="F21:F22"/>
    <mergeCell ref="B23:E23"/>
    <mergeCell ref="C24:E24"/>
    <mergeCell ref="D25:E25"/>
    <mergeCell ref="C29:E29"/>
    <mergeCell ref="D30:E30"/>
    <mergeCell ref="D35:E35"/>
    <mergeCell ref="D40:E40"/>
  </mergeCell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82" r:id="rId1"/>
  <ignoredErrors>
    <ignoredError sqref="B27 B32:B35 B4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110" zoomScaleNormal="110" zoomScalePageLayoutView="0" workbookViewId="0" topLeftCell="A22">
      <selection activeCell="I33" sqref="I33"/>
    </sheetView>
  </sheetViews>
  <sheetFormatPr defaultColWidth="11.57421875" defaultRowHeight="12.75"/>
  <cols>
    <col min="1" max="1" width="4.00390625" style="0" customWidth="1"/>
    <col min="2" max="2" width="4.00390625" style="0" bestFit="1" customWidth="1"/>
    <col min="3" max="3" width="6.140625" style="0" customWidth="1"/>
    <col min="4" max="4" width="7.8515625" style="0" customWidth="1"/>
    <col min="5" max="5" width="35.28125" style="0" customWidth="1"/>
    <col min="6" max="6" width="11.57421875" style="129" customWidth="1"/>
    <col min="7" max="7" width="11.28125" style="0" customWidth="1"/>
  </cols>
  <sheetData>
    <row r="1" spans="1:6" ht="20.25" customHeight="1">
      <c r="A1" s="395" t="s">
        <v>288</v>
      </c>
      <c r="B1" s="395"/>
      <c r="C1" s="395"/>
      <c r="D1" s="395"/>
      <c r="E1" s="395"/>
      <c r="F1" s="395"/>
    </row>
    <row r="2" spans="1:6" ht="13.5" thickBot="1">
      <c r="A2" s="40"/>
      <c r="B2" s="40"/>
      <c r="C2" s="40"/>
      <c r="D2" s="40"/>
      <c r="E2" s="40"/>
      <c r="F2" s="127"/>
    </row>
    <row r="3" spans="1:6" ht="12.75" customHeight="1" thickBot="1">
      <c r="A3" s="383"/>
      <c r="B3" s="385" t="s">
        <v>67</v>
      </c>
      <c r="C3" s="385"/>
      <c r="D3" s="388" t="s">
        <v>68</v>
      </c>
      <c r="E3" s="388"/>
      <c r="F3" s="633"/>
    </row>
    <row r="4" spans="1:6" ht="13.5" thickBot="1">
      <c r="A4" s="384"/>
      <c r="B4" s="386"/>
      <c r="C4" s="387"/>
      <c r="D4" s="389"/>
      <c r="E4" s="389"/>
      <c r="F4" s="591"/>
    </row>
    <row r="5" spans="1:6" ht="12.75" customHeight="1" thickBot="1">
      <c r="A5" s="384"/>
      <c r="B5" s="386"/>
      <c r="C5" s="387"/>
      <c r="D5" s="389"/>
      <c r="E5" s="389"/>
      <c r="F5" s="592">
        <v>2019</v>
      </c>
    </row>
    <row r="6" spans="1:6" ht="36" customHeight="1" thickBot="1">
      <c r="A6" s="384"/>
      <c r="B6" s="386"/>
      <c r="C6" s="387"/>
      <c r="D6" s="389"/>
      <c r="E6" s="389"/>
      <c r="F6" s="622"/>
    </row>
    <row r="7" spans="1:6" ht="27.75" customHeight="1" thickBot="1">
      <c r="A7" s="209"/>
      <c r="B7" s="438" t="s">
        <v>289</v>
      </c>
      <c r="C7" s="438"/>
      <c r="D7" s="438"/>
      <c r="E7" s="438"/>
      <c r="F7" s="635">
        <f>F8</f>
        <v>68441</v>
      </c>
    </row>
    <row r="8" spans="1:6" s="70" customFormat="1" ht="12.75">
      <c r="A8" s="151">
        <v>1</v>
      </c>
      <c r="B8" s="210">
        <v>4</v>
      </c>
      <c r="C8" s="445" t="s">
        <v>72</v>
      </c>
      <c r="D8" s="445"/>
      <c r="E8" s="445"/>
      <c r="F8" s="636">
        <f>F9</f>
        <v>68441</v>
      </c>
    </row>
    <row r="9" spans="1:6" s="50" customFormat="1" ht="12.75">
      <c r="A9" s="151">
        <v>2</v>
      </c>
      <c r="B9" s="132"/>
      <c r="C9" s="42" t="s">
        <v>290</v>
      </c>
      <c r="D9" s="440" t="s">
        <v>291</v>
      </c>
      <c r="E9" s="440"/>
      <c r="F9" s="637">
        <f>F10+F12+F14+F16</f>
        <v>68441</v>
      </c>
    </row>
    <row r="10" spans="1:6" s="50" customFormat="1" ht="12.75">
      <c r="A10" s="151">
        <v>3</v>
      </c>
      <c r="B10" s="47"/>
      <c r="C10" s="132"/>
      <c r="D10" s="437" t="s">
        <v>292</v>
      </c>
      <c r="E10" s="437"/>
      <c r="F10" s="638">
        <f>SUM(F11:F11)</f>
        <v>0</v>
      </c>
    </row>
    <row r="11" spans="1:6" s="50" customFormat="1" ht="12.75">
      <c r="A11" s="151">
        <v>4</v>
      </c>
      <c r="B11" s="115">
        <v>41</v>
      </c>
      <c r="C11" s="48"/>
      <c r="D11" s="56">
        <v>630</v>
      </c>
      <c r="E11" s="49" t="s">
        <v>490</v>
      </c>
      <c r="F11" s="630"/>
    </row>
    <row r="12" spans="1:6" s="50" customFormat="1" ht="12.75">
      <c r="A12" s="151">
        <v>5</v>
      </c>
      <c r="B12" s="47"/>
      <c r="C12" s="132"/>
      <c r="D12" s="437" t="s">
        <v>293</v>
      </c>
      <c r="E12" s="437"/>
      <c r="F12" s="639">
        <f>SUM(F13:F13)</f>
        <v>8300</v>
      </c>
    </row>
    <row r="13" spans="1:6" s="50" customFormat="1" ht="12.75">
      <c r="A13" s="151">
        <v>6</v>
      </c>
      <c r="B13" s="115">
        <v>41</v>
      </c>
      <c r="C13" s="48"/>
      <c r="D13" s="56">
        <v>630</v>
      </c>
      <c r="E13" s="49" t="s">
        <v>490</v>
      </c>
      <c r="F13" s="630">
        <v>8300</v>
      </c>
    </row>
    <row r="14" spans="1:6" s="50" customFormat="1" ht="12.75">
      <c r="A14" s="151">
        <v>7</v>
      </c>
      <c r="B14" s="47"/>
      <c r="C14" s="132"/>
      <c r="D14" s="437" t="s">
        <v>454</v>
      </c>
      <c r="E14" s="437"/>
      <c r="F14" s="639">
        <f>SUM(F15:F15)</f>
        <v>10000</v>
      </c>
    </row>
    <row r="15" spans="1:6" s="50" customFormat="1" ht="12.75">
      <c r="A15" s="151">
        <v>8</v>
      </c>
      <c r="B15" s="115">
        <v>41</v>
      </c>
      <c r="C15" s="48"/>
      <c r="D15" s="113">
        <v>630</v>
      </c>
      <c r="E15" s="49" t="s">
        <v>490</v>
      </c>
      <c r="F15" s="630">
        <v>10000</v>
      </c>
    </row>
    <row r="16" spans="1:6" s="50" customFormat="1" ht="12.75">
      <c r="A16" s="151">
        <v>9</v>
      </c>
      <c r="B16" s="47"/>
      <c r="C16" s="48"/>
      <c r="D16" s="439" t="s">
        <v>295</v>
      </c>
      <c r="E16" s="439"/>
      <c r="F16" s="639">
        <f>F21+F26</f>
        <v>50141</v>
      </c>
    </row>
    <row r="17" spans="1:6" s="50" customFormat="1" ht="12.75">
      <c r="A17" s="151">
        <v>10</v>
      </c>
      <c r="B17" s="115">
        <v>111</v>
      </c>
      <c r="C17" s="48"/>
      <c r="D17" s="188">
        <v>610</v>
      </c>
      <c r="E17" s="46" t="s">
        <v>450</v>
      </c>
      <c r="F17" s="630">
        <v>21300</v>
      </c>
    </row>
    <row r="18" spans="1:6" s="50" customFormat="1" ht="12.75">
      <c r="A18" s="151">
        <v>11</v>
      </c>
      <c r="B18" s="115">
        <v>111</v>
      </c>
      <c r="C18" s="48"/>
      <c r="D18" s="188">
        <v>620</v>
      </c>
      <c r="E18" s="46" t="s">
        <v>80</v>
      </c>
      <c r="F18" s="630">
        <v>6300</v>
      </c>
    </row>
    <row r="19" spans="1:6" s="50" customFormat="1" ht="12.75">
      <c r="A19" s="151">
        <v>12</v>
      </c>
      <c r="B19" s="115">
        <v>111</v>
      </c>
      <c r="C19" s="48"/>
      <c r="D19" s="188">
        <v>630</v>
      </c>
      <c r="E19" s="46" t="s">
        <v>490</v>
      </c>
      <c r="F19" s="630">
        <v>1001</v>
      </c>
    </row>
    <row r="20" spans="1:13" s="50" customFormat="1" ht="12.75">
      <c r="A20" s="151">
        <v>13</v>
      </c>
      <c r="B20" s="115">
        <v>111</v>
      </c>
      <c r="C20" s="48"/>
      <c r="D20" s="188">
        <v>640</v>
      </c>
      <c r="E20" s="46" t="s">
        <v>512</v>
      </c>
      <c r="F20" s="630">
        <v>100</v>
      </c>
      <c r="G20" s="101"/>
      <c r="H20" s="101"/>
      <c r="I20" s="101"/>
      <c r="J20" s="101"/>
      <c r="K20" s="101"/>
      <c r="L20" s="101"/>
      <c r="M20" s="101"/>
    </row>
    <row r="21" spans="1:6" s="50" customFormat="1" ht="12.75">
      <c r="A21" s="151">
        <v>14</v>
      </c>
      <c r="B21" s="110"/>
      <c r="C21" s="111"/>
      <c r="D21" s="112"/>
      <c r="E21" s="109" t="s">
        <v>425</v>
      </c>
      <c r="F21" s="640">
        <f>SUM(F17:F20)</f>
        <v>28701</v>
      </c>
    </row>
    <row r="22" spans="1:6" s="50" customFormat="1" ht="12.75">
      <c r="A22" s="151">
        <v>15</v>
      </c>
      <c r="B22" s="115">
        <v>41</v>
      </c>
      <c r="C22" s="48"/>
      <c r="D22" s="188">
        <v>610</v>
      </c>
      <c r="E22" s="46" t="s">
        <v>450</v>
      </c>
      <c r="F22" s="630">
        <v>14900</v>
      </c>
    </row>
    <row r="23" spans="1:6" s="50" customFormat="1" ht="12.75">
      <c r="A23" s="151">
        <v>16</v>
      </c>
      <c r="B23" s="115">
        <v>41</v>
      </c>
      <c r="C23" s="48"/>
      <c r="D23" s="188">
        <v>620</v>
      </c>
      <c r="E23" s="46" t="s">
        <v>80</v>
      </c>
      <c r="F23" s="630">
        <v>5800</v>
      </c>
    </row>
    <row r="24" spans="1:6" s="50" customFormat="1" ht="12.75">
      <c r="A24" s="151">
        <v>17</v>
      </c>
      <c r="B24" s="115">
        <v>41</v>
      </c>
      <c r="C24" s="48"/>
      <c r="D24" s="188">
        <v>630</v>
      </c>
      <c r="E24" s="46" t="s">
        <v>490</v>
      </c>
      <c r="F24" s="630">
        <v>640</v>
      </c>
    </row>
    <row r="25" spans="1:12" s="50" customFormat="1" ht="12.75">
      <c r="A25" s="151">
        <v>18</v>
      </c>
      <c r="B25" s="115">
        <v>41</v>
      </c>
      <c r="C25" s="48"/>
      <c r="D25" s="188">
        <v>640</v>
      </c>
      <c r="E25" s="46" t="s">
        <v>512</v>
      </c>
      <c r="F25" s="630">
        <v>100</v>
      </c>
      <c r="G25" s="101"/>
      <c r="H25" s="101"/>
      <c r="I25" s="101"/>
      <c r="J25" s="101"/>
      <c r="K25" s="101"/>
      <c r="L25" s="101"/>
    </row>
    <row r="26" spans="1:6" s="50" customFormat="1" ht="13.5" thickBot="1">
      <c r="A26" s="152">
        <v>19</v>
      </c>
      <c r="B26" s="211"/>
      <c r="C26" s="212"/>
      <c r="D26" s="213"/>
      <c r="E26" s="214" t="s">
        <v>426</v>
      </c>
      <c r="F26" s="641">
        <f>SUM(F22:F25)</f>
        <v>21440</v>
      </c>
    </row>
    <row r="27" spans="1:6" s="50" customFormat="1" ht="12.75">
      <c r="A27" s="51"/>
      <c r="B27" s="40"/>
      <c r="C27" s="40"/>
      <c r="D27" s="40"/>
      <c r="E27" s="40"/>
      <c r="F27" s="127"/>
    </row>
    <row r="28" spans="1:6" s="50" customFormat="1" ht="20.25">
      <c r="A28" s="395" t="s">
        <v>288</v>
      </c>
      <c r="B28" s="395"/>
      <c r="C28" s="395"/>
      <c r="D28" s="395"/>
      <c r="E28" s="395"/>
      <c r="F28" s="128"/>
    </row>
    <row r="29" spans="1:6" s="50" customFormat="1" ht="13.5" thickBot="1">
      <c r="A29" s="40"/>
      <c r="B29" s="40"/>
      <c r="C29" s="40"/>
      <c r="D29" s="40"/>
      <c r="E29" s="40"/>
      <c r="F29" s="127"/>
    </row>
    <row r="30" spans="1:6" s="50" customFormat="1" ht="13.5" customHeight="1" thickBot="1">
      <c r="A30" s="451"/>
      <c r="B30" s="446" t="s">
        <v>67</v>
      </c>
      <c r="C30" s="446"/>
      <c r="D30" s="441" t="s">
        <v>68</v>
      </c>
      <c r="E30" s="441"/>
      <c r="F30" s="634"/>
    </row>
    <row r="31" spans="1:6" s="50" customFormat="1" ht="13.5" thickBot="1">
      <c r="A31" s="452"/>
      <c r="B31" s="447"/>
      <c r="C31" s="448"/>
      <c r="D31" s="442"/>
      <c r="E31" s="442"/>
      <c r="F31" s="642"/>
    </row>
    <row r="32" spans="1:6" s="50" customFormat="1" ht="13.5" customHeight="1" thickBot="1">
      <c r="A32" s="452"/>
      <c r="B32" s="447"/>
      <c r="C32" s="448"/>
      <c r="D32" s="442"/>
      <c r="E32" s="442"/>
      <c r="F32" s="643">
        <v>2019</v>
      </c>
    </row>
    <row r="33" spans="1:6" s="50" customFormat="1" ht="51" customHeight="1" thickBot="1">
      <c r="A33" s="453"/>
      <c r="B33" s="449"/>
      <c r="C33" s="450"/>
      <c r="D33" s="443"/>
      <c r="E33" s="443"/>
      <c r="F33" s="644"/>
    </row>
    <row r="34" spans="1:6" s="50" customFormat="1" ht="13.5" customHeight="1">
      <c r="A34" s="158"/>
      <c r="B34" s="454" t="s">
        <v>289</v>
      </c>
      <c r="C34" s="454"/>
      <c r="D34" s="454"/>
      <c r="E34" s="645"/>
      <c r="F34" s="647">
        <f>F35</f>
        <v>83200</v>
      </c>
    </row>
    <row r="35" spans="1:6" s="50" customFormat="1" ht="12.75">
      <c r="A35" s="159">
        <v>1</v>
      </c>
      <c r="B35" s="155">
        <v>4</v>
      </c>
      <c r="C35" s="393" t="s">
        <v>72</v>
      </c>
      <c r="D35" s="393"/>
      <c r="E35" s="568"/>
      <c r="F35" s="573">
        <f>F36</f>
        <v>83200</v>
      </c>
    </row>
    <row r="36" spans="1:6" s="50" customFormat="1" ht="12.75">
      <c r="A36" s="159">
        <v>2</v>
      </c>
      <c r="B36" s="122"/>
      <c r="C36" s="137" t="s">
        <v>290</v>
      </c>
      <c r="D36" s="394" t="s">
        <v>291</v>
      </c>
      <c r="E36" s="569"/>
      <c r="F36" s="557">
        <f>F37+F40+F42+F44+F46</f>
        <v>83200</v>
      </c>
    </row>
    <row r="37" spans="1:6" s="50" customFormat="1" ht="12.75">
      <c r="A37" s="159">
        <v>3</v>
      </c>
      <c r="B37" s="130"/>
      <c r="C37" s="122"/>
      <c r="D37" s="380" t="s">
        <v>408</v>
      </c>
      <c r="E37" s="550"/>
      <c r="F37" s="561">
        <f>SUM(F38:F39)</f>
        <v>46000</v>
      </c>
    </row>
    <row r="38" spans="1:6" ht="12.75">
      <c r="A38" s="159">
        <v>4</v>
      </c>
      <c r="B38" s="141">
        <v>41</v>
      </c>
      <c r="C38" s="153"/>
      <c r="D38" s="154">
        <v>716</v>
      </c>
      <c r="E38" s="551" t="s">
        <v>554</v>
      </c>
      <c r="F38" s="648">
        <v>46000</v>
      </c>
    </row>
    <row r="39" spans="1:6" ht="12.75">
      <c r="A39" s="159">
        <v>5</v>
      </c>
      <c r="B39" s="141">
        <v>43</v>
      </c>
      <c r="C39" s="153"/>
      <c r="D39" s="154">
        <v>716</v>
      </c>
      <c r="E39" s="551" t="s">
        <v>554</v>
      </c>
      <c r="F39" s="648"/>
    </row>
    <row r="40" spans="1:6" ht="12.75">
      <c r="A40" s="159">
        <v>6</v>
      </c>
      <c r="B40" s="130"/>
      <c r="C40" s="122"/>
      <c r="D40" s="380" t="s">
        <v>292</v>
      </c>
      <c r="E40" s="550"/>
      <c r="F40" s="561">
        <f>SUM(F41:F41)</f>
        <v>10000</v>
      </c>
    </row>
    <row r="41" spans="1:6" ht="12.75">
      <c r="A41" s="159">
        <v>7</v>
      </c>
      <c r="B41" s="142">
        <v>41</v>
      </c>
      <c r="C41" s="130"/>
      <c r="D41" s="142">
        <v>716</v>
      </c>
      <c r="E41" s="551" t="s">
        <v>441</v>
      </c>
      <c r="F41" s="562">
        <v>10000</v>
      </c>
    </row>
    <row r="42" spans="1:6" ht="12.75">
      <c r="A42" s="159">
        <v>8</v>
      </c>
      <c r="B42" s="130"/>
      <c r="C42" s="122"/>
      <c r="D42" s="380" t="s">
        <v>293</v>
      </c>
      <c r="E42" s="550"/>
      <c r="F42" s="561">
        <f>SUM(F43:F43)</f>
        <v>12000</v>
      </c>
    </row>
    <row r="43" spans="1:6" ht="12.75">
      <c r="A43" s="159">
        <v>9</v>
      </c>
      <c r="B43" s="142">
        <v>41</v>
      </c>
      <c r="C43" s="130"/>
      <c r="D43" s="142">
        <v>716</v>
      </c>
      <c r="E43" s="551" t="s">
        <v>294</v>
      </c>
      <c r="F43" s="562">
        <v>12000</v>
      </c>
    </row>
    <row r="44" spans="1:6" ht="12.75">
      <c r="A44" s="159">
        <v>10</v>
      </c>
      <c r="B44" s="130"/>
      <c r="C44" s="122"/>
      <c r="D44" s="444" t="s">
        <v>409</v>
      </c>
      <c r="E44" s="646"/>
      <c r="F44" s="561">
        <f>SUM(F45:F45)</f>
        <v>5000</v>
      </c>
    </row>
    <row r="45" spans="1:6" ht="12.75">
      <c r="A45" s="159">
        <v>11</v>
      </c>
      <c r="B45" s="142">
        <v>41</v>
      </c>
      <c r="C45" s="122"/>
      <c r="D45" s="142">
        <v>716</v>
      </c>
      <c r="E45" s="551" t="s">
        <v>410</v>
      </c>
      <c r="F45" s="562">
        <v>5000</v>
      </c>
    </row>
    <row r="46" spans="1:6" ht="12.75">
      <c r="A46" s="159">
        <v>12</v>
      </c>
      <c r="B46" s="130"/>
      <c r="C46" s="122"/>
      <c r="D46" s="380" t="s">
        <v>221</v>
      </c>
      <c r="E46" s="550"/>
      <c r="F46" s="561">
        <f>SUM(F47:F52)</f>
        <v>10200</v>
      </c>
    </row>
    <row r="47" spans="1:6" ht="12.75">
      <c r="A47" s="159">
        <v>14</v>
      </c>
      <c r="B47" s="142">
        <v>46</v>
      </c>
      <c r="C47" s="122"/>
      <c r="D47" s="142">
        <v>717</v>
      </c>
      <c r="E47" s="551" t="s">
        <v>553</v>
      </c>
      <c r="F47" s="562">
        <v>10200</v>
      </c>
    </row>
    <row r="48" spans="1:6" ht="12.75">
      <c r="A48" s="159">
        <v>15</v>
      </c>
      <c r="B48" s="142">
        <v>43</v>
      </c>
      <c r="C48" s="122"/>
      <c r="D48" s="142">
        <v>717</v>
      </c>
      <c r="E48" s="551" t="s">
        <v>553</v>
      </c>
      <c r="F48" s="562"/>
    </row>
    <row r="49" spans="1:6" ht="12.75">
      <c r="A49" s="159">
        <v>16</v>
      </c>
      <c r="B49" s="142">
        <v>41</v>
      </c>
      <c r="C49" s="122"/>
      <c r="D49" s="142">
        <v>717</v>
      </c>
      <c r="E49" s="551" t="s">
        <v>553</v>
      </c>
      <c r="F49" s="562"/>
    </row>
    <row r="50" spans="1:6" ht="12.75">
      <c r="A50" s="159">
        <v>17</v>
      </c>
      <c r="B50" s="142">
        <v>52</v>
      </c>
      <c r="C50" s="122"/>
      <c r="D50" s="142">
        <v>717</v>
      </c>
      <c r="E50" s="551" t="s">
        <v>557</v>
      </c>
      <c r="F50" s="562"/>
    </row>
    <row r="51" spans="1:6" ht="12.75">
      <c r="A51" s="159">
        <v>18</v>
      </c>
      <c r="B51" s="142">
        <v>71</v>
      </c>
      <c r="C51" s="122"/>
      <c r="D51" s="142">
        <v>717</v>
      </c>
      <c r="E51" s="551" t="s">
        <v>553</v>
      </c>
      <c r="F51" s="562"/>
    </row>
    <row r="52" spans="1:6" ht="13.5" thickBot="1">
      <c r="A52" s="219">
        <v>19</v>
      </c>
      <c r="B52" s="160">
        <v>111</v>
      </c>
      <c r="C52" s="181"/>
      <c r="D52" s="160">
        <v>717</v>
      </c>
      <c r="E52" s="553" t="s">
        <v>558</v>
      </c>
      <c r="F52" s="588"/>
    </row>
    <row r="53" spans="1:5" ht="12.75">
      <c r="A53" s="285"/>
      <c r="E53" s="59"/>
    </row>
  </sheetData>
  <sheetProtection selectLockedCells="1" selectUnlockedCells="1"/>
  <mergeCells count="25">
    <mergeCell ref="D37:E37"/>
    <mergeCell ref="B34:E34"/>
    <mergeCell ref="D42:E42"/>
    <mergeCell ref="A30:A33"/>
    <mergeCell ref="D46:E46"/>
    <mergeCell ref="D36:E36"/>
    <mergeCell ref="D40:E40"/>
    <mergeCell ref="C35:E35"/>
    <mergeCell ref="D30:E33"/>
    <mergeCell ref="D44:E44"/>
    <mergeCell ref="C8:E8"/>
    <mergeCell ref="B30:C33"/>
    <mergeCell ref="A1:F1"/>
    <mergeCell ref="A3:A6"/>
    <mergeCell ref="B3:C6"/>
    <mergeCell ref="D3:E6"/>
    <mergeCell ref="D16:E16"/>
    <mergeCell ref="D14:E14"/>
    <mergeCell ref="D10:E10"/>
    <mergeCell ref="D9:E9"/>
    <mergeCell ref="F32:F33"/>
    <mergeCell ref="A28:E28"/>
    <mergeCell ref="F5:F6"/>
    <mergeCell ref="D12:E12"/>
    <mergeCell ref="B7:E7"/>
  </mergeCells>
  <printOptions horizontalCentered="1"/>
  <pageMargins left="0.2362204724409449" right="0.2362204724409449" top="0.7874015748031497" bottom="0" header="0.5118110236220472" footer="0.5118110236220472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zoomScale="110" zoomScaleNormal="110" zoomScalePageLayoutView="0" workbookViewId="0" topLeftCell="A55">
      <selection activeCell="F67" sqref="F67:F90"/>
    </sheetView>
  </sheetViews>
  <sheetFormatPr defaultColWidth="11.57421875" defaultRowHeight="12.75"/>
  <cols>
    <col min="1" max="2" width="4.00390625" style="61" bestFit="1" customWidth="1"/>
    <col min="3" max="3" width="8.140625" style="61" customWidth="1"/>
    <col min="4" max="4" width="7.00390625" style="61" customWidth="1"/>
    <col min="5" max="5" width="37.140625" style="61" customWidth="1"/>
    <col min="6" max="6" width="12.8515625" style="124" customWidth="1"/>
  </cols>
  <sheetData>
    <row r="1" spans="1:6" ht="20.25" customHeight="1">
      <c r="A1" s="457" t="s">
        <v>296</v>
      </c>
      <c r="B1" s="457"/>
      <c r="C1" s="457"/>
      <c r="D1" s="457"/>
      <c r="E1" s="457"/>
      <c r="F1" s="457"/>
    </row>
    <row r="2" spans="1:6" ht="13.5" thickBot="1">
      <c r="A2" s="40"/>
      <c r="B2" s="40"/>
      <c r="C2" s="40"/>
      <c r="D2" s="40"/>
      <c r="E2" s="40"/>
      <c r="F2" s="123"/>
    </row>
    <row r="3" spans="1:6" ht="12.75" customHeight="1" thickBot="1">
      <c r="A3" s="405"/>
      <c r="B3" s="407" t="s">
        <v>67</v>
      </c>
      <c r="C3" s="385"/>
      <c r="D3" s="388" t="s">
        <v>68</v>
      </c>
      <c r="E3" s="388"/>
      <c r="F3" s="649"/>
    </row>
    <row r="4" spans="1:6" ht="13.5" customHeight="1" thickBot="1">
      <c r="A4" s="406"/>
      <c r="B4" s="384"/>
      <c r="C4" s="387"/>
      <c r="D4" s="389"/>
      <c r="E4" s="389"/>
      <c r="F4" s="650"/>
    </row>
    <row r="5" spans="1:6" ht="12.75" customHeight="1" thickBot="1">
      <c r="A5" s="406"/>
      <c r="B5" s="384"/>
      <c r="C5" s="387"/>
      <c r="D5" s="389"/>
      <c r="E5" s="389"/>
      <c r="F5" s="590">
        <v>2019</v>
      </c>
    </row>
    <row r="6" spans="1:6" ht="48" customHeight="1" thickBot="1">
      <c r="A6" s="406"/>
      <c r="B6" s="384"/>
      <c r="C6" s="387"/>
      <c r="D6" s="389"/>
      <c r="E6" s="389"/>
      <c r="F6" s="654"/>
    </row>
    <row r="7" spans="1:6" ht="28.5" customHeight="1">
      <c r="A7" s="204"/>
      <c r="B7" s="455" t="s">
        <v>297</v>
      </c>
      <c r="C7" s="456"/>
      <c r="D7" s="456"/>
      <c r="E7" s="653"/>
      <c r="F7" s="655">
        <f>F8+F30+F41+F54</f>
        <v>492857.3</v>
      </c>
    </row>
    <row r="8" spans="1:6" ht="12.75">
      <c r="A8" s="333">
        <v>1</v>
      </c>
      <c r="B8" s="143" t="s">
        <v>298</v>
      </c>
      <c r="C8" s="379" t="s">
        <v>301</v>
      </c>
      <c r="D8" s="379"/>
      <c r="E8" s="549"/>
      <c r="F8" s="560">
        <f>F9+F12+F17+F24</f>
        <v>287217.3</v>
      </c>
    </row>
    <row r="9" spans="1:6" ht="12.75">
      <c r="A9" s="333">
        <v>2</v>
      </c>
      <c r="B9" s="144"/>
      <c r="C9" s="137" t="s">
        <v>300</v>
      </c>
      <c r="D9" s="390" t="s">
        <v>301</v>
      </c>
      <c r="E9" s="546"/>
      <c r="F9" s="557">
        <f>SUM(F10:F11)</f>
        <v>151617.3</v>
      </c>
    </row>
    <row r="10" spans="1:6" ht="12.75">
      <c r="A10" s="333">
        <v>3</v>
      </c>
      <c r="B10" s="148">
        <v>41</v>
      </c>
      <c r="C10" s="130"/>
      <c r="D10" s="142">
        <v>630</v>
      </c>
      <c r="E10" s="551" t="s">
        <v>490</v>
      </c>
      <c r="F10" s="558">
        <v>105000</v>
      </c>
    </row>
    <row r="11" spans="1:6" ht="12.75">
      <c r="A11" s="333">
        <v>4</v>
      </c>
      <c r="B11" s="147">
        <v>111</v>
      </c>
      <c r="C11" s="106"/>
      <c r="D11" s="140">
        <v>630</v>
      </c>
      <c r="E11" s="547" t="s">
        <v>490</v>
      </c>
      <c r="F11" s="558">
        <v>46617.3</v>
      </c>
    </row>
    <row r="12" spans="1:6" ht="12.75">
      <c r="A12" s="333">
        <v>5</v>
      </c>
      <c r="B12" s="147"/>
      <c r="C12" s="137"/>
      <c r="D12" s="390" t="s">
        <v>481</v>
      </c>
      <c r="E12" s="546"/>
      <c r="F12" s="557">
        <f>SUM(F13:F16)</f>
        <v>49000</v>
      </c>
    </row>
    <row r="13" spans="1:6" ht="12.75">
      <c r="A13" s="333">
        <v>6</v>
      </c>
      <c r="B13" s="147">
        <v>41</v>
      </c>
      <c r="C13" s="130"/>
      <c r="D13" s="190">
        <v>610</v>
      </c>
      <c r="E13" s="547" t="s">
        <v>450</v>
      </c>
      <c r="F13" s="558">
        <v>26500</v>
      </c>
    </row>
    <row r="14" spans="1:6" ht="12.75">
      <c r="A14" s="333">
        <v>7</v>
      </c>
      <c r="B14" s="147">
        <v>41</v>
      </c>
      <c r="C14" s="106"/>
      <c r="D14" s="190">
        <v>620</v>
      </c>
      <c r="E14" s="547" t="s">
        <v>80</v>
      </c>
      <c r="F14" s="558">
        <v>9000</v>
      </c>
    </row>
    <row r="15" spans="1:6" ht="12.75">
      <c r="A15" s="333">
        <v>8</v>
      </c>
      <c r="B15" s="147">
        <v>41</v>
      </c>
      <c r="C15" s="106"/>
      <c r="D15" s="190">
        <v>630</v>
      </c>
      <c r="E15" s="547" t="s">
        <v>490</v>
      </c>
      <c r="F15" s="558">
        <v>13000</v>
      </c>
    </row>
    <row r="16" spans="1:12" ht="12.75">
      <c r="A16" s="333">
        <v>9</v>
      </c>
      <c r="B16" s="147">
        <v>41</v>
      </c>
      <c r="C16" s="106"/>
      <c r="D16" s="190">
        <v>640</v>
      </c>
      <c r="E16" s="547" t="s">
        <v>512</v>
      </c>
      <c r="F16" s="558">
        <v>500</v>
      </c>
      <c r="G16" s="39"/>
      <c r="H16" s="39"/>
      <c r="I16" s="39"/>
      <c r="J16" s="39"/>
      <c r="K16" s="39"/>
      <c r="L16" s="39"/>
    </row>
    <row r="17" spans="1:6" ht="12.75">
      <c r="A17" s="333">
        <v>10</v>
      </c>
      <c r="B17" s="147"/>
      <c r="C17" s="137"/>
      <c r="D17" s="390" t="s">
        <v>482</v>
      </c>
      <c r="E17" s="546"/>
      <c r="F17" s="557">
        <f>SUM(F18:F21)</f>
        <v>32100</v>
      </c>
    </row>
    <row r="18" spans="1:6" ht="12.75">
      <c r="A18" s="333">
        <v>11</v>
      </c>
      <c r="B18" s="147">
        <v>41</v>
      </c>
      <c r="C18" s="130"/>
      <c r="D18" s="190">
        <v>610</v>
      </c>
      <c r="E18" s="547" t="s">
        <v>450</v>
      </c>
      <c r="F18" s="558">
        <v>10100</v>
      </c>
    </row>
    <row r="19" spans="1:6" ht="12.75">
      <c r="A19" s="333">
        <v>12</v>
      </c>
      <c r="B19" s="147">
        <v>41</v>
      </c>
      <c r="C19" s="106"/>
      <c r="D19" s="190">
        <v>620</v>
      </c>
      <c r="E19" s="547" t="s">
        <v>80</v>
      </c>
      <c r="F19" s="558">
        <v>3500</v>
      </c>
    </row>
    <row r="20" spans="1:6" ht="12.75">
      <c r="A20" s="333">
        <v>13</v>
      </c>
      <c r="B20" s="147">
        <v>41</v>
      </c>
      <c r="C20" s="106"/>
      <c r="D20" s="190">
        <v>630</v>
      </c>
      <c r="E20" s="547" t="s">
        <v>490</v>
      </c>
      <c r="F20" s="558">
        <v>18000</v>
      </c>
    </row>
    <row r="21" spans="1:9" ht="12.75">
      <c r="A21" s="333">
        <v>14</v>
      </c>
      <c r="B21" s="147">
        <v>41</v>
      </c>
      <c r="C21" s="106"/>
      <c r="D21" s="190">
        <v>640</v>
      </c>
      <c r="E21" s="547" t="s">
        <v>512</v>
      </c>
      <c r="F21" s="558">
        <v>500</v>
      </c>
      <c r="G21" s="39"/>
      <c r="H21" s="39"/>
      <c r="I21" s="39"/>
    </row>
    <row r="22" spans="1:9" ht="12.75">
      <c r="A22" s="333">
        <v>15</v>
      </c>
      <c r="B22" s="147" t="s">
        <v>575</v>
      </c>
      <c r="C22" s="106"/>
      <c r="D22" s="190">
        <v>630</v>
      </c>
      <c r="E22" s="547" t="s">
        <v>596</v>
      </c>
      <c r="F22" s="558"/>
      <c r="G22" s="39"/>
      <c r="H22" s="39"/>
      <c r="I22" s="39"/>
    </row>
    <row r="23" spans="1:9" ht="12.75">
      <c r="A23" s="333">
        <v>16</v>
      </c>
      <c r="B23" s="147" t="s">
        <v>577</v>
      </c>
      <c r="C23" s="106"/>
      <c r="D23" s="190">
        <v>630</v>
      </c>
      <c r="E23" s="547" t="s">
        <v>596</v>
      </c>
      <c r="F23" s="558"/>
      <c r="G23" s="39"/>
      <c r="H23" s="39"/>
      <c r="I23" s="39"/>
    </row>
    <row r="24" spans="1:6" ht="12.75">
      <c r="A24" s="333">
        <v>17</v>
      </c>
      <c r="B24" s="144"/>
      <c r="C24" s="137" t="s">
        <v>302</v>
      </c>
      <c r="D24" s="390" t="s">
        <v>440</v>
      </c>
      <c r="E24" s="546"/>
      <c r="F24" s="557">
        <f>SUM(F25:F29)</f>
        <v>54500</v>
      </c>
    </row>
    <row r="25" spans="1:6" ht="12.75">
      <c r="A25" s="333">
        <v>18</v>
      </c>
      <c r="B25" s="147"/>
      <c r="C25" s="106"/>
      <c r="D25" s="190">
        <v>610</v>
      </c>
      <c r="E25" s="547" t="s">
        <v>450</v>
      </c>
      <c r="F25" s="562">
        <v>19000</v>
      </c>
    </row>
    <row r="26" spans="1:6" ht="12.75">
      <c r="A26" s="333">
        <v>19</v>
      </c>
      <c r="B26" s="147"/>
      <c r="C26" s="106"/>
      <c r="D26" s="190">
        <v>620</v>
      </c>
      <c r="E26" s="547" t="s">
        <v>80</v>
      </c>
      <c r="F26" s="562">
        <v>6300</v>
      </c>
    </row>
    <row r="27" spans="1:6" ht="12.75">
      <c r="A27" s="333">
        <v>20</v>
      </c>
      <c r="B27" s="147"/>
      <c r="C27" s="106"/>
      <c r="D27" s="190">
        <v>630</v>
      </c>
      <c r="E27" s="547" t="s">
        <v>490</v>
      </c>
      <c r="F27" s="562">
        <v>29000</v>
      </c>
    </row>
    <row r="28" spans="1:6" ht="12.75">
      <c r="A28" s="333">
        <v>21</v>
      </c>
      <c r="B28" s="147"/>
      <c r="C28" s="106"/>
      <c r="D28" s="190">
        <v>640</v>
      </c>
      <c r="E28" s="547" t="s">
        <v>512</v>
      </c>
      <c r="F28" s="558">
        <v>200</v>
      </c>
    </row>
    <row r="29" spans="1:6" ht="12.75">
      <c r="A29" s="333">
        <v>22</v>
      </c>
      <c r="B29" s="147"/>
      <c r="C29" s="106"/>
      <c r="D29" s="190">
        <v>630</v>
      </c>
      <c r="E29" s="547" t="s">
        <v>490</v>
      </c>
      <c r="F29" s="558"/>
    </row>
    <row r="30" spans="1:9" s="50" customFormat="1" ht="12.75">
      <c r="A30" s="333">
        <v>23</v>
      </c>
      <c r="B30" s="145"/>
      <c r="C30" s="379" t="s">
        <v>305</v>
      </c>
      <c r="D30" s="379" t="s">
        <v>307</v>
      </c>
      <c r="E30" s="549"/>
      <c r="F30" s="560">
        <f>F31+F34+F39</f>
        <v>101740</v>
      </c>
      <c r="I30" s="106"/>
    </row>
    <row r="31" spans="1:6" ht="12.75">
      <c r="A31" s="333">
        <v>24</v>
      </c>
      <c r="B31" s="144"/>
      <c r="C31" s="137"/>
      <c r="D31" s="390" t="s">
        <v>308</v>
      </c>
      <c r="E31" s="546" t="s">
        <v>308</v>
      </c>
      <c r="F31" s="557">
        <f>SUM(F32:F33)</f>
        <v>200</v>
      </c>
    </row>
    <row r="32" spans="1:7" ht="12.75">
      <c r="A32" s="333">
        <v>25</v>
      </c>
      <c r="B32" s="147">
        <v>41</v>
      </c>
      <c r="C32" s="106"/>
      <c r="D32" s="140">
        <v>630</v>
      </c>
      <c r="E32" s="547" t="s">
        <v>490</v>
      </c>
      <c r="F32" s="558">
        <v>200</v>
      </c>
      <c r="G32" s="50"/>
    </row>
    <row r="33" spans="1:6" ht="12.75">
      <c r="A33" s="333">
        <v>26</v>
      </c>
      <c r="B33" s="147">
        <v>71</v>
      </c>
      <c r="C33" s="106"/>
      <c r="D33" s="140">
        <v>630</v>
      </c>
      <c r="E33" s="547" t="s">
        <v>490</v>
      </c>
      <c r="F33" s="558"/>
    </row>
    <row r="34" spans="1:7" ht="12.75">
      <c r="A34" s="333">
        <v>27</v>
      </c>
      <c r="B34" s="144"/>
      <c r="C34" s="137"/>
      <c r="D34" s="390" t="s">
        <v>309</v>
      </c>
      <c r="E34" s="546" t="s">
        <v>309</v>
      </c>
      <c r="F34" s="557">
        <f>SUM(F35:F38)</f>
        <v>96540</v>
      </c>
      <c r="G34" s="50"/>
    </row>
    <row r="35" spans="1:7" ht="12.75">
      <c r="A35" s="333">
        <v>28</v>
      </c>
      <c r="B35" s="147">
        <v>41</v>
      </c>
      <c r="C35" s="106"/>
      <c r="D35" s="190">
        <v>610</v>
      </c>
      <c r="E35" s="547" t="s">
        <v>450</v>
      </c>
      <c r="F35" s="562">
        <v>48540</v>
      </c>
      <c r="G35" s="50"/>
    </row>
    <row r="36" spans="1:7" ht="12.75">
      <c r="A36" s="333">
        <v>29</v>
      </c>
      <c r="B36" s="147">
        <v>41</v>
      </c>
      <c r="C36" s="106"/>
      <c r="D36" s="190">
        <v>620</v>
      </c>
      <c r="E36" s="547" t="s">
        <v>80</v>
      </c>
      <c r="F36" s="562">
        <v>17000</v>
      </c>
      <c r="G36" s="50"/>
    </row>
    <row r="37" spans="1:7" ht="12.75">
      <c r="A37" s="333">
        <v>30</v>
      </c>
      <c r="B37" s="147">
        <v>41</v>
      </c>
      <c r="C37" s="106"/>
      <c r="D37" s="140">
        <v>630</v>
      </c>
      <c r="E37" s="547" t="s">
        <v>490</v>
      </c>
      <c r="F37" s="562">
        <v>30000</v>
      </c>
      <c r="G37" s="50"/>
    </row>
    <row r="38" spans="1:7" ht="12.75">
      <c r="A38" s="333">
        <v>31</v>
      </c>
      <c r="B38" s="147">
        <v>41</v>
      </c>
      <c r="C38" s="106"/>
      <c r="D38" s="140">
        <v>640</v>
      </c>
      <c r="E38" s="547" t="s">
        <v>512</v>
      </c>
      <c r="F38" s="562">
        <v>1000</v>
      </c>
      <c r="G38" s="50"/>
    </row>
    <row r="39" spans="1:7" ht="12.75">
      <c r="A39" s="333">
        <v>32</v>
      </c>
      <c r="B39" s="144"/>
      <c r="C39" s="137" t="s">
        <v>304</v>
      </c>
      <c r="D39" s="390" t="s">
        <v>305</v>
      </c>
      <c r="E39" s="546"/>
      <c r="F39" s="557">
        <f>SUM(F40:F40)</f>
        <v>5000</v>
      </c>
      <c r="G39" s="50"/>
    </row>
    <row r="40" spans="1:7" ht="12.75">
      <c r="A40" s="333">
        <v>33</v>
      </c>
      <c r="B40" s="147">
        <v>41</v>
      </c>
      <c r="C40" s="106"/>
      <c r="D40" s="140">
        <v>630</v>
      </c>
      <c r="E40" s="547" t="s">
        <v>490</v>
      </c>
      <c r="F40" s="558">
        <v>5000</v>
      </c>
      <c r="G40" s="50"/>
    </row>
    <row r="41" spans="1:9" s="50" customFormat="1" ht="12.75">
      <c r="A41" s="333">
        <v>34</v>
      </c>
      <c r="B41" s="145" t="s">
        <v>71</v>
      </c>
      <c r="C41" s="379" t="s">
        <v>72</v>
      </c>
      <c r="D41" s="379"/>
      <c r="E41" s="549"/>
      <c r="F41" s="560">
        <f>F42+F44+F49</f>
        <v>98900</v>
      </c>
      <c r="I41" s="106"/>
    </row>
    <row r="42" spans="1:7" ht="12.75">
      <c r="A42" s="333">
        <v>35</v>
      </c>
      <c r="B42" s="144"/>
      <c r="C42" s="137" t="s">
        <v>274</v>
      </c>
      <c r="D42" s="390" t="s">
        <v>275</v>
      </c>
      <c r="E42" s="546"/>
      <c r="F42" s="557">
        <f>F43</f>
        <v>25000</v>
      </c>
      <c r="G42" s="50"/>
    </row>
    <row r="43" spans="1:7" ht="12.75">
      <c r="A43" s="333">
        <v>36</v>
      </c>
      <c r="B43" s="147">
        <v>41</v>
      </c>
      <c r="C43" s="106"/>
      <c r="D43" s="140">
        <v>630</v>
      </c>
      <c r="E43" s="547" t="s">
        <v>515</v>
      </c>
      <c r="F43" s="558">
        <v>25000</v>
      </c>
      <c r="G43" s="71"/>
    </row>
    <row r="44" spans="1:7" s="50" customFormat="1" ht="12.75">
      <c r="A44" s="333">
        <v>37</v>
      </c>
      <c r="B44" s="144"/>
      <c r="C44" s="137" t="s">
        <v>290</v>
      </c>
      <c r="D44" s="390" t="s">
        <v>303</v>
      </c>
      <c r="E44" s="546"/>
      <c r="F44" s="557">
        <f>SUM(F45:F48)</f>
        <v>29700</v>
      </c>
      <c r="G44" s="71"/>
    </row>
    <row r="45" spans="1:7" s="50" customFormat="1" ht="12.75">
      <c r="A45" s="333">
        <v>38</v>
      </c>
      <c r="B45" s="147">
        <v>41</v>
      </c>
      <c r="C45" s="130"/>
      <c r="D45" s="190">
        <v>610</v>
      </c>
      <c r="E45" s="547" t="s">
        <v>450</v>
      </c>
      <c r="F45" s="558">
        <v>10700</v>
      </c>
      <c r="G45" s="71"/>
    </row>
    <row r="46" spans="1:7" s="50" customFormat="1" ht="12.75">
      <c r="A46" s="333">
        <v>39</v>
      </c>
      <c r="B46" s="147">
        <v>41</v>
      </c>
      <c r="C46" s="106"/>
      <c r="D46" s="190">
        <v>620</v>
      </c>
      <c r="E46" s="547" t="s">
        <v>80</v>
      </c>
      <c r="F46" s="558">
        <v>3700</v>
      </c>
      <c r="G46" s="71"/>
    </row>
    <row r="47" spans="1:7" s="50" customFormat="1" ht="12.75">
      <c r="A47" s="333">
        <v>40</v>
      </c>
      <c r="B47" s="147">
        <v>41</v>
      </c>
      <c r="C47" s="106"/>
      <c r="D47" s="190">
        <v>630</v>
      </c>
      <c r="E47" s="547" t="s">
        <v>490</v>
      </c>
      <c r="F47" s="558">
        <v>15000</v>
      </c>
      <c r="G47" s="71"/>
    </row>
    <row r="48" spans="1:7" s="50" customFormat="1" ht="12.75">
      <c r="A48" s="333">
        <v>41</v>
      </c>
      <c r="B48" s="147">
        <v>41</v>
      </c>
      <c r="C48" s="106"/>
      <c r="D48" s="190">
        <v>640</v>
      </c>
      <c r="E48" s="547" t="s">
        <v>512</v>
      </c>
      <c r="F48" s="558">
        <v>300</v>
      </c>
      <c r="G48" s="71"/>
    </row>
    <row r="49" spans="1:7" s="50" customFormat="1" ht="12.75">
      <c r="A49" s="333">
        <v>42</v>
      </c>
      <c r="B49" s="148"/>
      <c r="C49" s="137" t="s">
        <v>290</v>
      </c>
      <c r="D49" s="390" t="s">
        <v>483</v>
      </c>
      <c r="E49" s="546"/>
      <c r="F49" s="557">
        <f>SUM(F50:F53)</f>
        <v>44200</v>
      </c>
      <c r="G49"/>
    </row>
    <row r="50" spans="1:7" s="50" customFormat="1" ht="12.75">
      <c r="A50" s="333">
        <v>43</v>
      </c>
      <c r="B50" s="148">
        <v>41</v>
      </c>
      <c r="C50" s="122"/>
      <c r="D50" s="190">
        <v>610</v>
      </c>
      <c r="E50" s="547" t="s">
        <v>450</v>
      </c>
      <c r="F50" s="562">
        <v>27000</v>
      </c>
      <c r="G50"/>
    </row>
    <row r="51" spans="1:7" s="50" customFormat="1" ht="12.75">
      <c r="A51" s="333">
        <v>44</v>
      </c>
      <c r="B51" s="148">
        <v>41</v>
      </c>
      <c r="C51" s="122"/>
      <c r="D51" s="190">
        <v>620</v>
      </c>
      <c r="E51" s="547" t="s">
        <v>80</v>
      </c>
      <c r="F51" s="562">
        <v>9000</v>
      </c>
      <c r="G51"/>
    </row>
    <row r="52" spans="1:7" s="50" customFormat="1" ht="12.75">
      <c r="A52" s="333">
        <v>45</v>
      </c>
      <c r="B52" s="148">
        <v>41</v>
      </c>
      <c r="C52" s="122"/>
      <c r="D52" s="190">
        <v>630</v>
      </c>
      <c r="E52" s="547" t="s">
        <v>490</v>
      </c>
      <c r="F52" s="562">
        <v>8000</v>
      </c>
      <c r="G52"/>
    </row>
    <row r="53" spans="1:7" s="50" customFormat="1" ht="12.75">
      <c r="A53" s="333">
        <v>46</v>
      </c>
      <c r="B53" s="148">
        <v>41</v>
      </c>
      <c r="C53" s="122"/>
      <c r="D53" s="190">
        <v>640</v>
      </c>
      <c r="E53" s="547" t="s">
        <v>512</v>
      </c>
      <c r="F53" s="558">
        <v>200</v>
      </c>
      <c r="G53"/>
    </row>
    <row r="54" spans="1:7" s="50" customFormat="1" ht="12.75">
      <c r="A54" s="333">
        <v>47</v>
      </c>
      <c r="B54" s="145" t="s">
        <v>162</v>
      </c>
      <c r="C54" s="379" t="s">
        <v>311</v>
      </c>
      <c r="D54" s="379"/>
      <c r="E54" s="549"/>
      <c r="F54" s="560">
        <f>F55</f>
        <v>5000</v>
      </c>
      <c r="G54"/>
    </row>
    <row r="55" spans="1:6" ht="12.75">
      <c r="A55" s="333">
        <v>48</v>
      </c>
      <c r="B55" s="144"/>
      <c r="C55" s="390" t="s">
        <v>312</v>
      </c>
      <c r="D55" s="390"/>
      <c r="E55" s="546"/>
      <c r="F55" s="557">
        <f>F56+F58</f>
        <v>5000</v>
      </c>
    </row>
    <row r="56" spans="1:7" s="50" customFormat="1" ht="12.75">
      <c r="A56" s="333">
        <v>49</v>
      </c>
      <c r="B56" s="146"/>
      <c r="C56" s="412" t="s">
        <v>313</v>
      </c>
      <c r="D56" s="412"/>
      <c r="E56" s="594"/>
      <c r="F56" s="561">
        <f>SUM(F57:F57)</f>
        <v>5000</v>
      </c>
      <c r="G56"/>
    </row>
    <row r="57" spans="1:6" ht="12.75">
      <c r="A57" s="333">
        <v>50</v>
      </c>
      <c r="B57" s="147">
        <v>41</v>
      </c>
      <c r="C57" s="106"/>
      <c r="D57" s="140">
        <v>630</v>
      </c>
      <c r="E57" s="547" t="s">
        <v>490</v>
      </c>
      <c r="F57" s="558">
        <v>5000</v>
      </c>
    </row>
    <row r="58" spans="1:6" ht="12.75">
      <c r="A58" s="333">
        <v>51</v>
      </c>
      <c r="B58" s="146"/>
      <c r="C58" s="412" t="s">
        <v>470</v>
      </c>
      <c r="D58" s="412"/>
      <c r="E58" s="594"/>
      <c r="F58" s="561">
        <f>SUM(F59:F59)</f>
        <v>0</v>
      </c>
    </row>
    <row r="59" spans="1:6" ht="13.5" thickBot="1">
      <c r="A59" s="334">
        <v>52</v>
      </c>
      <c r="B59" s="241">
        <v>41</v>
      </c>
      <c r="C59" s="166"/>
      <c r="D59" s="167">
        <v>630</v>
      </c>
      <c r="E59" s="581" t="s">
        <v>569</v>
      </c>
      <c r="F59" s="563"/>
    </row>
    <row r="60" spans="1:6" ht="12.75">
      <c r="A60" s="67"/>
      <c r="B60" s="207"/>
      <c r="C60" s="57"/>
      <c r="D60" s="207"/>
      <c r="E60" s="57"/>
      <c r="F60" s="208"/>
    </row>
    <row r="61" spans="1:6" ht="21" customHeight="1">
      <c r="A61" s="457" t="s">
        <v>296</v>
      </c>
      <c r="B61" s="457"/>
      <c r="C61" s="457"/>
      <c r="D61" s="457"/>
      <c r="E61" s="457"/>
      <c r="F61" s="651"/>
    </row>
    <row r="62" spans="1:6" ht="13.5" thickBot="1">
      <c r="A62" s="40"/>
      <c r="B62" s="40"/>
      <c r="C62" s="40"/>
      <c r="D62" s="40"/>
      <c r="E62" s="40"/>
      <c r="F62" s="127"/>
    </row>
    <row r="63" spans="1:6" ht="13.5" customHeight="1" thickBot="1">
      <c r="A63" s="458"/>
      <c r="B63" s="462" t="s">
        <v>67</v>
      </c>
      <c r="C63" s="463"/>
      <c r="D63" s="466" t="s">
        <v>68</v>
      </c>
      <c r="E63" s="656"/>
      <c r="F63" s="658"/>
    </row>
    <row r="64" spans="1:6" ht="13.5" thickBot="1">
      <c r="A64" s="459"/>
      <c r="B64" s="464"/>
      <c r="C64" s="465"/>
      <c r="D64" s="467"/>
      <c r="E64" s="657"/>
      <c r="F64" s="659"/>
    </row>
    <row r="65" spans="1:6" ht="13.5" customHeight="1" thickBot="1">
      <c r="A65" s="459"/>
      <c r="B65" s="464"/>
      <c r="C65" s="465"/>
      <c r="D65" s="467"/>
      <c r="E65" s="657"/>
      <c r="F65" s="660">
        <v>2019</v>
      </c>
    </row>
    <row r="66" spans="1:6" ht="13.5" thickBot="1">
      <c r="A66" s="459"/>
      <c r="B66" s="464"/>
      <c r="C66" s="465"/>
      <c r="D66" s="467"/>
      <c r="E66" s="657"/>
      <c r="F66" s="661"/>
    </row>
    <row r="67" spans="1:6" ht="12.75">
      <c r="A67" s="204"/>
      <c r="B67" s="460" t="s">
        <v>297</v>
      </c>
      <c r="C67" s="461"/>
      <c r="D67" s="461"/>
      <c r="E67" s="662"/>
      <c r="F67" s="655">
        <f>F68+F73+F80</f>
        <v>1288307.5599999998</v>
      </c>
    </row>
    <row r="68" spans="1:6" ht="12.75">
      <c r="A68" s="159">
        <v>1</v>
      </c>
      <c r="B68" s="202" t="s">
        <v>298</v>
      </c>
      <c r="C68" s="379" t="s">
        <v>299</v>
      </c>
      <c r="D68" s="379"/>
      <c r="E68" s="549"/>
      <c r="F68" s="560">
        <f>F69</f>
        <v>47000</v>
      </c>
    </row>
    <row r="69" spans="1:6" ht="12.75">
      <c r="A69" s="159">
        <v>2</v>
      </c>
      <c r="B69" s="106"/>
      <c r="C69" s="137" t="s">
        <v>300</v>
      </c>
      <c r="D69" s="390" t="s">
        <v>301</v>
      </c>
      <c r="E69" s="546"/>
      <c r="F69" s="557">
        <f>SUM(F70:F72)</f>
        <v>47000</v>
      </c>
    </row>
    <row r="70" spans="1:6" ht="12.75">
      <c r="A70" s="159">
        <v>3</v>
      </c>
      <c r="B70" s="140">
        <v>41</v>
      </c>
      <c r="C70" s="106"/>
      <c r="D70" s="106" t="s">
        <v>516</v>
      </c>
      <c r="E70" s="547" t="s">
        <v>517</v>
      </c>
      <c r="F70" s="558">
        <v>47000</v>
      </c>
    </row>
    <row r="71" spans="1:6" ht="12.75">
      <c r="A71" s="159">
        <v>4</v>
      </c>
      <c r="B71" s="140">
        <v>111</v>
      </c>
      <c r="C71" s="106"/>
      <c r="D71" s="106" t="s">
        <v>516</v>
      </c>
      <c r="E71" s="547" t="s">
        <v>505</v>
      </c>
      <c r="F71" s="558"/>
    </row>
    <row r="72" spans="1:6" ht="12.75">
      <c r="A72" s="159">
        <v>5</v>
      </c>
      <c r="B72" s="140">
        <v>41</v>
      </c>
      <c r="C72" s="106"/>
      <c r="D72" s="106" t="s">
        <v>516</v>
      </c>
      <c r="E72" s="547" t="s">
        <v>506</v>
      </c>
      <c r="F72" s="558"/>
    </row>
    <row r="73" spans="1:6" ht="12.75">
      <c r="A73" s="159">
        <v>6</v>
      </c>
      <c r="B73" s="203" t="s">
        <v>71</v>
      </c>
      <c r="C73" s="379" t="s">
        <v>72</v>
      </c>
      <c r="D73" s="379"/>
      <c r="E73" s="549"/>
      <c r="F73" s="560">
        <f>F74+F77</f>
        <v>0</v>
      </c>
    </row>
    <row r="74" spans="1:6" ht="12.75">
      <c r="A74" s="159">
        <v>10</v>
      </c>
      <c r="B74" s="106"/>
      <c r="C74" s="137" t="s">
        <v>306</v>
      </c>
      <c r="D74" s="390" t="s">
        <v>307</v>
      </c>
      <c r="E74" s="546"/>
      <c r="F74" s="557">
        <f>F75</f>
        <v>0</v>
      </c>
    </row>
    <row r="75" spans="1:6" ht="12.75">
      <c r="A75" s="159">
        <v>11</v>
      </c>
      <c r="B75" s="106"/>
      <c r="C75" s="106"/>
      <c r="D75" s="106"/>
      <c r="E75" s="663" t="s">
        <v>452</v>
      </c>
      <c r="F75" s="561">
        <f>SUM(F76:F76)</f>
        <v>0</v>
      </c>
    </row>
    <row r="76" spans="1:7" ht="12.75">
      <c r="A76" s="159">
        <v>12</v>
      </c>
      <c r="B76" s="140">
        <v>43</v>
      </c>
      <c r="C76" s="106"/>
      <c r="D76" s="140">
        <v>717</v>
      </c>
      <c r="E76" s="547" t="s">
        <v>453</v>
      </c>
      <c r="F76" s="558"/>
      <c r="G76" s="50"/>
    </row>
    <row r="77" spans="1:7" ht="12.75">
      <c r="A77" s="159">
        <v>13</v>
      </c>
      <c r="B77" s="106"/>
      <c r="C77" s="137"/>
      <c r="D77" s="390" t="s">
        <v>483</v>
      </c>
      <c r="E77" s="546"/>
      <c r="F77" s="557">
        <f>SUM(F78:F79)</f>
        <v>0</v>
      </c>
      <c r="G77" s="50"/>
    </row>
    <row r="78" spans="1:7" ht="12.75">
      <c r="A78" s="159">
        <v>14</v>
      </c>
      <c r="B78" s="140">
        <v>43</v>
      </c>
      <c r="C78" s="106"/>
      <c r="D78" s="140"/>
      <c r="E78" s="547" t="s">
        <v>484</v>
      </c>
      <c r="F78" s="558"/>
      <c r="G78" s="50"/>
    </row>
    <row r="79" spans="1:7" ht="12.75">
      <c r="A79" s="159">
        <v>15</v>
      </c>
      <c r="B79" s="140">
        <v>41</v>
      </c>
      <c r="C79" s="106"/>
      <c r="D79" s="140"/>
      <c r="E79" s="547" t="s">
        <v>621</v>
      </c>
      <c r="F79" s="558"/>
      <c r="G79" s="50"/>
    </row>
    <row r="80" spans="1:6" ht="12.75">
      <c r="A80" s="159">
        <v>16</v>
      </c>
      <c r="B80" s="203" t="s">
        <v>162</v>
      </c>
      <c r="C80" s="379" t="s">
        <v>311</v>
      </c>
      <c r="D80" s="379"/>
      <c r="E80" s="549"/>
      <c r="F80" s="560">
        <f>F81</f>
        <v>1241307.5599999998</v>
      </c>
    </row>
    <row r="81" spans="1:6" ht="12.75">
      <c r="A81" s="159">
        <v>17</v>
      </c>
      <c r="B81" s="106"/>
      <c r="C81" s="390" t="s">
        <v>312</v>
      </c>
      <c r="D81" s="390"/>
      <c r="E81" s="546"/>
      <c r="F81" s="557">
        <f>F82</f>
        <v>1241307.5599999998</v>
      </c>
    </row>
    <row r="82" spans="1:6" ht="12.75">
      <c r="A82" s="159">
        <v>18</v>
      </c>
      <c r="B82" s="130"/>
      <c r="C82" s="412" t="s">
        <v>469</v>
      </c>
      <c r="D82" s="412"/>
      <c r="E82" s="594"/>
      <c r="F82" s="561">
        <f>SUM(F83:F90)</f>
        <v>1241307.5599999998</v>
      </c>
    </row>
    <row r="83" spans="1:6" ht="12.75">
      <c r="A83" s="159">
        <v>19</v>
      </c>
      <c r="B83" s="140">
        <v>41</v>
      </c>
      <c r="C83" s="106"/>
      <c r="D83" s="106" t="s">
        <v>507</v>
      </c>
      <c r="E83" s="547" t="s">
        <v>411</v>
      </c>
      <c r="F83" s="562"/>
    </row>
    <row r="84" spans="1:6" ht="12.75">
      <c r="A84" s="297">
        <v>20</v>
      </c>
      <c r="B84" s="298">
        <v>41</v>
      </c>
      <c r="C84" s="299"/>
      <c r="D84" s="299" t="s">
        <v>507</v>
      </c>
      <c r="E84" s="664" t="s">
        <v>470</v>
      </c>
      <c r="F84" s="665">
        <v>62540.38</v>
      </c>
    </row>
    <row r="85" spans="1:6" ht="12.75">
      <c r="A85" s="297">
        <v>21</v>
      </c>
      <c r="B85" s="298" t="s">
        <v>578</v>
      </c>
      <c r="C85" s="299"/>
      <c r="D85" s="299" t="s">
        <v>507</v>
      </c>
      <c r="E85" s="664" t="s">
        <v>470</v>
      </c>
      <c r="F85" s="665">
        <v>1178767.18</v>
      </c>
    </row>
    <row r="86" spans="1:6" ht="12.75">
      <c r="A86" s="297">
        <v>22</v>
      </c>
      <c r="B86" s="298" t="s">
        <v>579</v>
      </c>
      <c r="C86" s="299"/>
      <c r="D86" s="299" t="s">
        <v>507</v>
      </c>
      <c r="E86" s="664" t="s">
        <v>470</v>
      </c>
      <c r="F86" s="665"/>
    </row>
    <row r="87" spans="1:6" ht="12.75">
      <c r="A87" s="297">
        <v>23</v>
      </c>
      <c r="B87" s="298">
        <v>71</v>
      </c>
      <c r="C87" s="299"/>
      <c r="D87" s="299" t="s">
        <v>507</v>
      </c>
      <c r="E87" s="664" t="s">
        <v>600</v>
      </c>
      <c r="F87" s="665"/>
    </row>
    <row r="88" spans="1:6" ht="12.75">
      <c r="A88" s="297">
        <v>24</v>
      </c>
      <c r="B88" s="298">
        <v>46</v>
      </c>
      <c r="C88" s="299"/>
      <c r="D88" s="299" t="s">
        <v>507</v>
      </c>
      <c r="E88" s="664" t="s">
        <v>600</v>
      </c>
      <c r="F88" s="665"/>
    </row>
    <row r="89" spans="1:6" ht="12.75">
      <c r="A89" s="297">
        <v>25</v>
      </c>
      <c r="B89" s="298">
        <v>41</v>
      </c>
      <c r="C89" s="299"/>
      <c r="D89" s="299" t="s">
        <v>507</v>
      </c>
      <c r="E89" s="664" t="s">
        <v>568</v>
      </c>
      <c r="F89" s="665"/>
    </row>
    <row r="90" spans="1:6" ht="13.5" thickBot="1">
      <c r="A90" s="205">
        <v>26</v>
      </c>
      <c r="B90" s="206" t="s">
        <v>432</v>
      </c>
      <c r="C90" s="149"/>
      <c r="D90" s="149" t="s">
        <v>507</v>
      </c>
      <c r="E90" s="553" t="s">
        <v>496</v>
      </c>
      <c r="F90" s="588"/>
    </row>
    <row r="91" spans="1:6" ht="12.75">
      <c r="A91" s="40"/>
      <c r="B91" s="40"/>
      <c r="C91" s="40"/>
      <c r="D91" s="40"/>
      <c r="E91" s="40"/>
      <c r="F91" s="123"/>
    </row>
    <row r="92" spans="1:6" ht="12.75">
      <c r="A92" s="40"/>
      <c r="B92" s="40"/>
      <c r="C92" s="40"/>
      <c r="D92" s="40"/>
      <c r="E92" s="40"/>
      <c r="F92" s="123"/>
    </row>
    <row r="93" spans="1:6" ht="12.75">
      <c r="A93" s="40"/>
      <c r="B93" s="40"/>
      <c r="C93" s="40"/>
      <c r="D93" s="40"/>
      <c r="E93" s="40"/>
      <c r="F93" s="123"/>
    </row>
    <row r="94" spans="1:6" ht="12.75">
      <c r="A94" s="40"/>
      <c r="B94" s="40"/>
      <c r="C94" s="40"/>
      <c r="D94" s="40"/>
      <c r="E94" s="40"/>
      <c r="F94" s="123"/>
    </row>
    <row r="95" spans="1:6" ht="12.75">
      <c r="A95" s="40"/>
      <c r="B95" s="40"/>
      <c r="C95" s="40"/>
      <c r="D95" s="40"/>
      <c r="E95" s="40"/>
      <c r="F95" s="123"/>
    </row>
    <row r="96" spans="1:6" ht="12.75">
      <c r="A96" s="40"/>
      <c r="B96" s="40"/>
      <c r="C96" s="40"/>
      <c r="D96" s="40"/>
      <c r="E96" s="40"/>
      <c r="F96" s="123"/>
    </row>
    <row r="97" spans="1:6" ht="12.75">
      <c r="A97" s="40"/>
      <c r="B97" s="40"/>
      <c r="C97" s="40"/>
      <c r="D97" s="40"/>
      <c r="E97" s="40"/>
      <c r="F97" s="123"/>
    </row>
    <row r="98" spans="1:6" ht="12.75">
      <c r="A98" s="40"/>
      <c r="B98" s="40"/>
      <c r="C98" s="40"/>
      <c r="D98" s="40"/>
      <c r="E98" s="40"/>
      <c r="F98" s="123"/>
    </row>
    <row r="99" spans="1:6" ht="12.75">
      <c r="A99" s="40"/>
      <c r="B99" s="40"/>
      <c r="C99" s="40"/>
      <c r="D99" s="40"/>
      <c r="E99" s="40"/>
      <c r="F99" s="123"/>
    </row>
    <row r="100" spans="1:6" ht="12.75">
      <c r="A100" s="40"/>
      <c r="B100" s="40"/>
      <c r="C100" s="40"/>
      <c r="D100" s="40"/>
      <c r="E100" s="40"/>
      <c r="F100" s="123"/>
    </row>
    <row r="101" spans="1:6" ht="12.75">
      <c r="A101" s="40"/>
      <c r="B101" s="40"/>
      <c r="C101" s="40"/>
      <c r="D101" s="40"/>
      <c r="E101" s="40"/>
      <c r="F101" s="123"/>
    </row>
    <row r="102" spans="1:6" ht="12.75">
      <c r="A102" s="40"/>
      <c r="B102" s="40"/>
      <c r="C102" s="40"/>
      <c r="D102" s="40"/>
      <c r="E102" s="40"/>
      <c r="F102" s="123"/>
    </row>
    <row r="103" spans="1:6" ht="12.75">
      <c r="A103" s="40"/>
      <c r="B103" s="40"/>
      <c r="C103" s="40"/>
      <c r="D103" s="40"/>
      <c r="E103" s="40"/>
      <c r="F103" s="123"/>
    </row>
    <row r="104" spans="1:6" ht="12.75">
      <c r="A104" s="40"/>
      <c r="B104" s="40"/>
      <c r="C104" s="40"/>
      <c r="D104" s="40"/>
      <c r="E104" s="40"/>
      <c r="F104" s="123"/>
    </row>
    <row r="105" spans="1:6" ht="12.75">
      <c r="A105" s="40"/>
      <c r="B105" s="40"/>
      <c r="C105" s="40"/>
      <c r="D105" s="40"/>
      <c r="E105" s="40"/>
      <c r="F105" s="123"/>
    </row>
    <row r="106" spans="1:6" ht="12.75">
      <c r="A106" s="40"/>
      <c r="B106" s="40"/>
      <c r="C106" s="40"/>
      <c r="D106" s="40"/>
      <c r="E106" s="40"/>
      <c r="F106" s="123"/>
    </row>
    <row r="107" spans="1:6" ht="12.75">
      <c r="A107" s="40"/>
      <c r="B107" s="40"/>
      <c r="C107" s="40"/>
      <c r="D107" s="40"/>
      <c r="E107" s="40"/>
      <c r="F107" s="123"/>
    </row>
    <row r="108" spans="1:6" ht="12.75">
      <c r="A108" s="40"/>
      <c r="B108" s="40"/>
      <c r="C108" s="40"/>
      <c r="D108" s="40"/>
      <c r="E108" s="40"/>
      <c r="F108" s="123"/>
    </row>
    <row r="109" spans="1:6" ht="12.75">
      <c r="A109" s="40"/>
      <c r="B109" s="40"/>
      <c r="C109" s="40"/>
      <c r="D109" s="40"/>
      <c r="E109" s="40"/>
      <c r="F109" s="123"/>
    </row>
    <row r="110" spans="1:6" ht="12.75">
      <c r="A110" s="40"/>
      <c r="B110" s="40"/>
      <c r="C110" s="40"/>
      <c r="D110" s="40"/>
      <c r="E110" s="40"/>
      <c r="F110" s="123"/>
    </row>
    <row r="111" spans="1:6" ht="12.75">
      <c r="A111" s="40"/>
      <c r="B111" s="40"/>
      <c r="C111" s="40"/>
      <c r="D111" s="40"/>
      <c r="E111" s="40"/>
      <c r="F111" s="123"/>
    </row>
    <row r="112" spans="1:6" ht="12.75">
      <c r="A112" s="40"/>
      <c r="B112" s="40"/>
      <c r="C112" s="40"/>
      <c r="D112" s="40"/>
      <c r="E112" s="40"/>
      <c r="F112" s="123"/>
    </row>
    <row r="113" spans="1:6" ht="12.75">
      <c r="A113" s="40"/>
      <c r="B113" s="40"/>
      <c r="C113" s="40"/>
      <c r="D113" s="40"/>
      <c r="E113" s="40"/>
      <c r="F113" s="123"/>
    </row>
    <row r="114" spans="1:6" ht="12.75">
      <c r="A114" s="40"/>
      <c r="B114" s="40"/>
      <c r="C114" s="40"/>
      <c r="D114" s="40"/>
      <c r="E114" s="40"/>
      <c r="F114" s="123"/>
    </row>
    <row r="115" spans="1:6" ht="12.75">
      <c r="A115" s="40"/>
      <c r="B115" s="40"/>
      <c r="C115" s="40"/>
      <c r="D115" s="40"/>
      <c r="E115" s="40"/>
      <c r="F115" s="123"/>
    </row>
    <row r="116" spans="1:6" ht="12.75">
      <c r="A116" s="40"/>
      <c r="B116" s="40"/>
      <c r="C116" s="40"/>
      <c r="D116" s="40"/>
      <c r="E116" s="40"/>
      <c r="F116" s="123"/>
    </row>
    <row r="117" spans="1:6" ht="12.75">
      <c r="A117" s="40"/>
      <c r="B117" s="40"/>
      <c r="C117" s="40"/>
      <c r="D117" s="40"/>
      <c r="E117" s="40"/>
      <c r="F117" s="123"/>
    </row>
    <row r="118" spans="1:6" ht="12.75">
      <c r="A118" s="40"/>
      <c r="B118" s="40"/>
      <c r="C118" s="40"/>
      <c r="D118" s="40"/>
      <c r="E118" s="40"/>
      <c r="F118" s="123"/>
    </row>
    <row r="119" spans="1:6" ht="12.75">
      <c r="A119" s="40"/>
      <c r="B119" s="40"/>
      <c r="C119" s="40"/>
      <c r="D119" s="40"/>
      <c r="E119" s="40"/>
      <c r="F119" s="123"/>
    </row>
    <row r="120" spans="1:6" ht="12.75">
      <c r="A120" s="40"/>
      <c r="B120" s="40"/>
      <c r="C120" s="40"/>
      <c r="D120" s="40"/>
      <c r="E120" s="40"/>
      <c r="F120" s="123"/>
    </row>
    <row r="121" spans="1:6" ht="12.75">
      <c r="A121" s="40"/>
      <c r="B121" s="40"/>
      <c r="C121" s="40"/>
      <c r="D121" s="40"/>
      <c r="E121" s="40"/>
      <c r="F121" s="123"/>
    </row>
    <row r="122" spans="1:6" ht="12.75">
      <c r="A122" s="40"/>
      <c r="B122" s="40"/>
      <c r="C122" s="40"/>
      <c r="D122" s="40"/>
      <c r="E122" s="40"/>
      <c r="F122" s="123"/>
    </row>
    <row r="123" spans="1:6" ht="12.75">
      <c r="A123" s="40"/>
      <c r="B123" s="40"/>
      <c r="C123" s="40"/>
      <c r="D123" s="40"/>
      <c r="E123" s="40"/>
      <c r="F123" s="123"/>
    </row>
    <row r="124" spans="1:6" ht="12.75">
      <c r="A124" s="40"/>
      <c r="B124" s="40"/>
      <c r="C124" s="40"/>
      <c r="D124" s="40"/>
      <c r="E124" s="40"/>
      <c r="F124" s="123"/>
    </row>
    <row r="125" spans="1:6" ht="12.75">
      <c r="A125" s="40"/>
      <c r="B125" s="40"/>
      <c r="C125" s="40"/>
      <c r="D125" s="40"/>
      <c r="E125" s="40"/>
      <c r="F125" s="123"/>
    </row>
    <row r="126" spans="1:6" ht="12.75">
      <c r="A126" s="40"/>
      <c r="B126" s="40"/>
      <c r="C126" s="40"/>
      <c r="D126" s="40"/>
      <c r="E126" s="40"/>
      <c r="F126" s="123"/>
    </row>
    <row r="127" spans="1:6" ht="12.75">
      <c r="A127" s="40"/>
      <c r="B127" s="40"/>
      <c r="C127" s="40"/>
      <c r="D127" s="40"/>
      <c r="E127" s="40"/>
      <c r="F127" s="123"/>
    </row>
    <row r="128" spans="1:6" ht="12.75">
      <c r="A128" s="40"/>
      <c r="B128" s="40"/>
      <c r="C128" s="40"/>
      <c r="D128" s="40"/>
      <c r="E128" s="40"/>
      <c r="F128" s="123"/>
    </row>
    <row r="129" spans="1:6" ht="12.75">
      <c r="A129" s="40"/>
      <c r="B129" s="40"/>
      <c r="C129" s="40"/>
      <c r="D129" s="40"/>
      <c r="E129" s="40"/>
      <c r="F129" s="123"/>
    </row>
    <row r="130" spans="1:6" ht="12.75">
      <c r="A130" s="40"/>
      <c r="B130" s="40"/>
      <c r="C130" s="40"/>
      <c r="D130" s="40"/>
      <c r="E130" s="40"/>
      <c r="F130" s="123"/>
    </row>
    <row r="131" spans="1:6" ht="12.75">
      <c r="A131" s="40"/>
      <c r="B131" s="40"/>
      <c r="C131" s="40"/>
      <c r="D131" s="40"/>
      <c r="E131" s="40"/>
      <c r="F131" s="123"/>
    </row>
    <row r="132" spans="1:6" ht="12.75">
      <c r="A132" s="40"/>
      <c r="B132" s="40"/>
      <c r="C132" s="40"/>
      <c r="D132" s="40"/>
      <c r="E132" s="40"/>
      <c r="F132" s="123"/>
    </row>
    <row r="133" spans="1:6" ht="12.75">
      <c r="A133" s="40"/>
      <c r="B133" s="40"/>
      <c r="C133" s="40"/>
      <c r="D133" s="40"/>
      <c r="E133" s="40"/>
      <c r="F133" s="123"/>
    </row>
    <row r="134" spans="1:6" ht="12.75">
      <c r="A134" s="40"/>
      <c r="B134" s="40"/>
      <c r="C134" s="40"/>
      <c r="D134" s="40"/>
      <c r="E134" s="40"/>
      <c r="F134" s="123"/>
    </row>
    <row r="135" spans="1:6" ht="12.75">
      <c r="A135" s="40"/>
      <c r="B135" s="40"/>
      <c r="C135" s="40"/>
      <c r="D135" s="40"/>
      <c r="E135" s="40"/>
      <c r="F135" s="123"/>
    </row>
    <row r="136" spans="1:6" ht="12.75">
      <c r="A136" s="40"/>
      <c r="B136" s="40"/>
      <c r="C136" s="40"/>
      <c r="D136" s="40"/>
      <c r="E136" s="40"/>
      <c r="F136" s="123"/>
    </row>
    <row r="137" spans="1:6" ht="12.75">
      <c r="A137" s="40"/>
      <c r="B137" s="40"/>
      <c r="C137" s="40"/>
      <c r="D137" s="40"/>
      <c r="E137" s="40"/>
      <c r="F137" s="123"/>
    </row>
    <row r="138" spans="1:6" ht="12.75">
      <c r="A138" s="40"/>
      <c r="B138" s="40"/>
      <c r="C138" s="40"/>
      <c r="D138" s="40"/>
      <c r="E138" s="40"/>
      <c r="F138" s="123"/>
    </row>
    <row r="139" spans="1:6" ht="12.75">
      <c r="A139" s="40"/>
      <c r="B139" s="40"/>
      <c r="C139" s="40"/>
      <c r="D139" s="40"/>
      <c r="E139" s="40"/>
      <c r="F139" s="123"/>
    </row>
    <row r="140" spans="1:6" ht="12.75">
      <c r="A140" s="40"/>
      <c r="B140" s="40"/>
      <c r="C140" s="40"/>
      <c r="D140" s="40"/>
      <c r="E140" s="40"/>
      <c r="F140" s="123"/>
    </row>
    <row r="141" spans="1:6" ht="12.75">
      <c r="A141" s="40"/>
      <c r="B141" s="40"/>
      <c r="C141" s="40"/>
      <c r="D141" s="40"/>
      <c r="E141" s="40"/>
      <c r="F141" s="123"/>
    </row>
    <row r="142" spans="1:6" ht="12.75">
      <c r="A142" s="40"/>
      <c r="B142" s="40"/>
      <c r="C142" s="40"/>
      <c r="D142" s="40"/>
      <c r="E142" s="40"/>
      <c r="F142" s="123"/>
    </row>
    <row r="143" spans="1:6" ht="12.75">
      <c r="A143" s="40"/>
      <c r="B143" s="40"/>
      <c r="C143" s="40"/>
      <c r="D143" s="40"/>
      <c r="E143" s="40"/>
      <c r="F143" s="123"/>
    </row>
    <row r="144" spans="1:6" ht="12.75">
      <c r="A144" s="40"/>
      <c r="B144" s="40"/>
      <c r="C144" s="40"/>
      <c r="D144" s="40"/>
      <c r="E144" s="40"/>
      <c r="F144" s="123"/>
    </row>
    <row r="145" spans="1:6" ht="12.75">
      <c r="A145" s="40"/>
      <c r="B145" s="40"/>
      <c r="C145" s="40"/>
      <c r="D145" s="40"/>
      <c r="E145" s="40"/>
      <c r="F145" s="123"/>
    </row>
    <row r="146" spans="1:6" ht="12.75">
      <c r="A146" s="40"/>
      <c r="B146" s="40"/>
      <c r="C146" s="40"/>
      <c r="D146" s="40"/>
      <c r="E146" s="40"/>
      <c r="F146" s="123"/>
    </row>
    <row r="147" spans="1:6" ht="12.75">
      <c r="A147" s="40"/>
      <c r="B147" s="40"/>
      <c r="C147" s="40"/>
      <c r="D147" s="40"/>
      <c r="E147" s="40"/>
      <c r="F147" s="123"/>
    </row>
    <row r="148" spans="1:6" ht="12.75">
      <c r="A148" s="40"/>
      <c r="B148" s="40"/>
      <c r="C148" s="40"/>
      <c r="D148" s="40"/>
      <c r="E148" s="40"/>
      <c r="F148" s="123"/>
    </row>
    <row r="149" spans="1:6" ht="12.75">
      <c r="A149" s="40"/>
      <c r="B149" s="40"/>
      <c r="C149" s="40"/>
      <c r="D149" s="40"/>
      <c r="E149" s="40"/>
      <c r="F149" s="123"/>
    </row>
    <row r="150" spans="1:6" ht="12.75">
      <c r="A150" s="40"/>
      <c r="B150" s="40"/>
      <c r="C150" s="40"/>
      <c r="D150" s="40"/>
      <c r="E150" s="40"/>
      <c r="F150" s="123"/>
    </row>
    <row r="151" spans="1:6" ht="12.75">
      <c r="A151" s="40"/>
      <c r="B151" s="40"/>
      <c r="C151" s="40"/>
      <c r="D151" s="40"/>
      <c r="E151" s="40"/>
      <c r="F151" s="123"/>
    </row>
    <row r="152" spans="1:6" ht="12.75">
      <c r="A152" s="40"/>
      <c r="B152" s="40"/>
      <c r="C152" s="40"/>
      <c r="D152" s="40"/>
      <c r="E152" s="40"/>
      <c r="F152" s="123"/>
    </row>
    <row r="153" spans="1:6" ht="12.75">
      <c r="A153" s="40"/>
      <c r="B153" s="40"/>
      <c r="C153" s="40"/>
      <c r="D153" s="40"/>
      <c r="E153" s="40"/>
      <c r="F153" s="123"/>
    </row>
    <row r="154" spans="1:6" ht="12.75">
      <c r="A154" s="40"/>
      <c r="B154" s="40"/>
      <c r="C154" s="40"/>
      <c r="D154" s="40"/>
      <c r="E154" s="40"/>
      <c r="F154" s="123"/>
    </row>
    <row r="155" spans="1:6" ht="12.75">
      <c r="A155" s="40"/>
      <c r="B155" s="40"/>
      <c r="C155" s="40"/>
      <c r="D155" s="40"/>
      <c r="E155" s="40"/>
      <c r="F155" s="123"/>
    </row>
    <row r="156" spans="1:6" ht="12.75">
      <c r="A156" s="40"/>
      <c r="B156" s="40"/>
      <c r="C156" s="40"/>
      <c r="D156" s="40"/>
      <c r="E156" s="40"/>
      <c r="F156" s="123"/>
    </row>
    <row r="157" spans="1:6" ht="12.75">
      <c r="A157" s="40"/>
      <c r="B157" s="40"/>
      <c r="C157" s="40"/>
      <c r="D157" s="40"/>
      <c r="E157" s="40"/>
      <c r="F157" s="123"/>
    </row>
    <row r="158" spans="1:6" ht="12.75">
      <c r="A158" s="40"/>
      <c r="B158" s="40"/>
      <c r="C158" s="40"/>
      <c r="D158" s="40"/>
      <c r="E158" s="40"/>
      <c r="F158" s="123"/>
    </row>
    <row r="159" spans="1:6" ht="12.75">
      <c r="A159" s="40"/>
      <c r="B159" s="40"/>
      <c r="C159" s="40"/>
      <c r="D159" s="40"/>
      <c r="E159" s="40"/>
      <c r="F159" s="123"/>
    </row>
    <row r="160" spans="1:6" ht="12.75">
      <c r="A160" s="40"/>
      <c r="B160" s="40"/>
      <c r="C160" s="40"/>
      <c r="D160" s="40"/>
      <c r="E160" s="40"/>
      <c r="F160" s="123"/>
    </row>
    <row r="161" spans="1:6" ht="12.75">
      <c r="A161" s="40"/>
      <c r="B161" s="40"/>
      <c r="C161" s="40"/>
      <c r="D161" s="40"/>
      <c r="E161" s="40"/>
      <c r="F161" s="123"/>
    </row>
    <row r="162" spans="1:6" ht="12.75">
      <c r="A162" s="40"/>
      <c r="B162" s="40"/>
      <c r="C162" s="40"/>
      <c r="D162" s="40"/>
      <c r="E162" s="40"/>
      <c r="F162" s="123"/>
    </row>
    <row r="163" spans="1:6" ht="12.75">
      <c r="A163" s="40"/>
      <c r="B163" s="40"/>
      <c r="C163" s="40"/>
      <c r="D163" s="40"/>
      <c r="E163" s="40"/>
      <c r="F163" s="123"/>
    </row>
    <row r="164" spans="1:6" ht="12.75">
      <c r="A164" s="40"/>
      <c r="B164" s="40"/>
      <c r="C164" s="40"/>
      <c r="D164" s="40"/>
      <c r="E164" s="40"/>
      <c r="F164" s="123"/>
    </row>
    <row r="165" spans="1:6" ht="12.75">
      <c r="A165" s="40"/>
      <c r="B165" s="40"/>
      <c r="C165" s="40"/>
      <c r="D165" s="40"/>
      <c r="E165" s="40"/>
      <c r="F165" s="123"/>
    </row>
    <row r="166" spans="1:6" ht="12.75">
      <c r="A166" s="40"/>
      <c r="B166" s="40"/>
      <c r="C166" s="40"/>
      <c r="D166" s="40"/>
      <c r="E166" s="40"/>
      <c r="F166" s="123"/>
    </row>
    <row r="167" spans="1:6" ht="12.75">
      <c r="A167" s="40"/>
      <c r="B167" s="40"/>
      <c r="C167" s="40"/>
      <c r="D167" s="40"/>
      <c r="E167" s="40"/>
      <c r="F167" s="123"/>
    </row>
    <row r="168" spans="1:6" ht="12.75">
      <c r="A168" s="40"/>
      <c r="B168" s="40"/>
      <c r="C168" s="40"/>
      <c r="D168" s="40"/>
      <c r="E168" s="40"/>
      <c r="F168" s="123"/>
    </row>
    <row r="169" spans="1:6" ht="12.75">
      <c r="A169" s="40"/>
      <c r="B169" s="40"/>
      <c r="C169" s="40"/>
      <c r="D169" s="40"/>
      <c r="E169" s="40"/>
      <c r="F169" s="123"/>
    </row>
    <row r="170" spans="1:6" ht="12.75">
      <c r="A170" s="40"/>
      <c r="B170" s="40"/>
      <c r="C170" s="40"/>
      <c r="D170" s="40"/>
      <c r="E170" s="40"/>
      <c r="F170" s="123"/>
    </row>
    <row r="171" spans="1:6" ht="12.75">
      <c r="A171" s="40"/>
      <c r="B171" s="40"/>
      <c r="C171" s="40"/>
      <c r="D171" s="40"/>
      <c r="E171" s="40"/>
      <c r="F171" s="123"/>
    </row>
    <row r="172" spans="1:6" ht="12.75">
      <c r="A172" s="40"/>
      <c r="B172" s="40"/>
      <c r="C172" s="40"/>
      <c r="D172" s="40"/>
      <c r="E172" s="40"/>
      <c r="F172" s="123"/>
    </row>
  </sheetData>
  <sheetProtection/>
  <mergeCells count="37">
    <mergeCell ref="C55:E55"/>
    <mergeCell ref="C56:E56"/>
    <mergeCell ref="C82:E82"/>
    <mergeCell ref="C73:E73"/>
    <mergeCell ref="C80:E80"/>
    <mergeCell ref="C81:E81"/>
    <mergeCell ref="D74:E74"/>
    <mergeCell ref="D77:E77"/>
    <mergeCell ref="B67:E67"/>
    <mergeCell ref="C68:E68"/>
    <mergeCell ref="D69:E69"/>
    <mergeCell ref="B63:C66"/>
    <mergeCell ref="D63:E66"/>
    <mergeCell ref="A1:F1"/>
    <mergeCell ref="A3:A6"/>
    <mergeCell ref="B3:C6"/>
    <mergeCell ref="D3:E6"/>
    <mergeCell ref="F5:F6"/>
    <mergeCell ref="D17:E17"/>
    <mergeCell ref="F65:F66"/>
    <mergeCell ref="C58:E58"/>
    <mergeCell ref="A61:E61"/>
    <mergeCell ref="A63:A66"/>
    <mergeCell ref="B7:E7"/>
    <mergeCell ref="C8:E8"/>
    <mergeCell ref="D9:E9"/>
    <mergeCell ref="D12:E12"/>
    <mergeCell ref="D24:E24"/>
    <mergeCell ref="C41:E41"/>
    <mergeCell ref="D42:E42"/>
    <mergeCell ref="D44:E44"/>
    <mergeCell ref="D49:E49"/>
    <mergeCell ref="C54:E54"/>
    <mergeCell ref="C30:E30"/>
    <mergeCell ref="D31:E31"/>
    <mergeCell ref="D34:E34"/>
    <mergeCell ref="D39:E39"/>
  </mergeCells>
  <printOptions horizontalCentered="1"/>
  <pageMargins left="0.2362204724409449" right="0.2362204724409449" top="0.5905511811023623" bottom="0.3937007874015748" header="0.5118110236220472" footer="0.5118110236220472"/>
  <pageSetup fitToHeight="2" fitToWidth="1" horizontalDpi="600" verticalDpi="600" orientation="landscape" paperSize="9" scale="86" r:id="rId1"/>
  <ignoredErrors>
    <ignoredError sqref="B9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124" zoomScaleNormal="124" zoomScalePageLayoutView="0" workbookViewId="0" topLeftCell="A10">
      <selection activeCell="F22" sqref="F22:F23"/>
    </sheetView>
  </sheetViews>
  <sheetFormatPr defaultColWidth="11.57421875" defaultRowHeight="12.75"/>
  <cols>
    <col min="1" max="1" width="3.00390625" style="61" customWidth="1"/>
    <col min="2" max="2" width="7.421875" style="61" customWidth="1"/>
    <col min="3" max="3" width="6.7109375" style="61" customWidth="1"/>
    <col min="4" max="4" width="7.00390625" style="61" customWidth="1"/>
    <col min="5" max="5" width="31.7109375" style="61" customWidth="1"/>
    <col min="6" max="6" width="11.140625" style="129" customWidth="1"/>
  </cols>
  <sheetData>
    <row r="1" spans="1:6" ht="20.25" customHeight="1">
      <c r="A1" s="395" t="s">
        <v>314</v>
      </c>
      <c r="B1" s="395"/>
      <c r="C1" s="395"/>
      <c r="D1" s="395"/>
      <c r="E1" s="395"/>
      <c r="F1" s="395"/>
    </row>
    <row r="2" spans="1:6" ht="13.5" thickBot="1">
      <c r="A2" s="40"/>
      <c r="B2" s="40"/>
      <c r="C2" s="40"/>
      <c r="D2" s="40"/>
      <c r="E2" s="40"/>
      <c r="F2" s="127"/>
    </row>
    <row r="3" spans="1:6" ht="12.75" customHeight="1" thickBot="1">
      <c r="A3" s="383"/>
      <c r="B3" s="385" t="s">
        <v>67</v>
      </c>
      <c r="C3" s="385"/>
      <c r="D3" s="388" t="s">
        <v>68</v>
      </c>
      <c r="E3" s="388"/>
      <c r="F3" s="649"/>
    </row>
    <row r="4" spans="1:6" ht="13.5" thickBot="1">
      <c r="A4" s="384"/>
      <c r="B4" s="387"/>
      <c r="C4" s="387"/>
      <c r="D4" s="389"/>
      <c r="E4" s="389"/>
      <c r="F4" s="668"/>
    </row>
    <row r="5" spans="1:6" ht="12.75" customHeight="1" thickBot="1">
      <c r="A5" s="384"/>
      <c r="B5" s="387"/>
      <c r="C5" s="387"/>
      <c r="D5" s="389"/>
      <c r="E5" s="389"/>
      <c r="F5" s="592">
        <v>2019</v>
      </c>
    </row>
    <row r="6" spans="1:6" ht="38.25" customHeight="1" thickBot="1">
      <c r="A6" s="384"/>
      <c r="B6" s="387"/>
      <c r="C6" s="387"/>
      <c r="D6" s="389"/>
      <c r="E6" s="389"/>
      <c r="F6" s="593"/>
    </row>
    <row r="7" spans="1:6" ht="21.75" customHeight="1" thickBot="1">
      <c r="A7" s="131"/>
      <c r="B7" s="438" t="s">
        <v>315</v>
      </c>
      <c r="C7" s="438"/>
      <c r="D7" s="438"/>
      <c r="E7" s="438"/>
      <c r="F7" s="666">
        <f>F9+F11+F13</f>
        <v>100</v>
      </c>
    </row>
    <row r="8" spans="1:6" ht="12.75">
      <c r="A8" s="199">
        <v>1</v>
      </c>
      <c r="B8" s="72" t="s">
        <v>71</v>
      </c>
      <c r="C8" s="471" t="s">
        <v>72</v>
      </c>
      <c r="D8" s="471"/>
      <c r="E8" s="471"/>
      <c r="F8" s="667">
        <f>SUM(F9+F11+F13)</f>
        <v>100</v>
      </c>
    </row>
    <row r="9" spans="1:6" ht="12.75">
      <c r="A9" s="200">
        <v>2</v>
      </c>
      <c r="B9" s="132"/>
      <c r="C9" s="42" t="s">
        <v>316</v>
      </c>
      <c r="D9" s="423" t="s">
        <v>317</v>
      </c>
      <c r="E9" s="423"/>
      <c r="F9" s="629">
        <f>SUM(F10:F10)</f>
        <v>40</v>
      </c>
    </row>
    <row r="10" spans="1:6" ht="12.75">
      <c r="A10" s="200">
        <v>3</v>
      </c>
      <c r="B10" s="116">
        <v>41</v>
      </c>
      <c r="C10" s="45"/>
      <c r="D10" s="54">
        <v>630</v>
      </c>
      <c r="E10" s="46" t="s">
        <v>318</v>
      </c>
      <c r="F10" s="630">
        <v>40</v>
      </c>
    </row>
    <row r="11" spans="1:6" ht="12.75">
      <c r="A11" s="200">
        <v>4</v>
      </c>
      <c r="B11" s="132"/>
      <c r="C11" s="42" t="s">
        <v>319</v>
      </c>
      <c r="D11" s="423" t="s">
        <v>320</v>
      </c>
      <c r="E11" s="423"/>
      <c r="F11" s="629">
        <f>SUM(F12)</f>
        <v>60</v>
      </c>
    </row>
    <row r="12" spans="1:6" ht="12.75">
      <c r="A12" s="200">
        <v>5</v>
      </c>
      <c r="B12" s="54">
        <v>41</v>
      </c>
      <c r="C12" s="45"/>
      <c r="D12" s="54">
        <v>630</v>
      </c>
      <c r="E12" s="46" t="s">
        <v>321</v>
      </c>
      <c r="F12" s="630">
        <v>60</v>
      </c>
    </row>
    <row r="13" spans="1:6" ht="12.75">
      <c r="A13" s="200">
        <v>6</v>
      </c>
      <c r="B13" s="132"/>
      <c r="C13" s="42" t="s">
        <v>322</v>
      </c>
      <c r="D13" s="423" t="s">
        <v>323</v>
      </c>
      <c r="E13" s="423"/>
      <c r="F13" s="629">
        <f>SUM(F14)</f>
        <v>0</v>
      </c>
    </row>
    <row r="14" spans="1:6" ht="13.5" thickBot="1">
      <c r="A14" s="201">
        <v>7</v>
      </c>
      <c r="B14" s="133"/>
      <c r="C14" s="133"/>
      <c r="D14" s="134"/>
      <c r="E14" s="135"/>
      <c r="F14" s="632"/>
    </row>
    <row r="15" spans="1:9" ht="12.75">
      <c r="A15" s="40"/>
      <c r="B15" s="40"/>
      <c r="C15" s="40"/>
      <c r="D15" s="40"/>
      <c r="E15" s="40"/>
      <c r="F15" s="127"/>
      <c r="I15" s="73"/>
    </row>
    <row r="18" spans="1:6" ht="20.25">
      <c r="A18" s="395" t="s">
        <v>314</v>
      </c>
      <c r="B18" s="395"/>
      <c r="C18" s="395"/>
      <c r="D18" s="395"/>
      <c r="E18" s="395"/>
      <c r="F18" s="128"/>
    </row>
    <row r="19" spans="1:6" ht="13.5" thickBot="1">
      <c r="A19" s="40"/>
      <c r="B19" s="40"/>
      <c r="C19" s="40"/>
      <c r="D19" s="40"/>
      <c r="E19" s="40"/>
      <c r="F19" s="127"/>
    </row>
    <row r="20" spans="1:6" ht="12.75" customHeight="1" thickBot="1">
      <c r="A20" s="451"/>
      <c r="B20" s="446" t="s">
        <v>67</v>
      </c>
      <c r="C20" s="446"/>
      <c r="D20" s="441" t="s">
        <v>68</v>
      </c>
      <c r="E20" s="441"/>
      <c r="F20" s="652"/>
    </row>
    <row r="21" spans="1:6" ht="13.5" thickBot="1">
      <c r="A21" s="452"/>
      <c r="B21" s="448"/>
      <c r="C21" s="448"/>
      <c r="D21" s="442"/>
      <c r="E21" s="442"/>
      <c r="F21" s="669"/>
    </row>
    <row r="22" spans="1:6" ht="12.75" customHeight="1" thickBot="1">
      <c r="A22" s="452"/>
      <c r="B22" s="448"/>
      <c r="C22" s="448"/>
      <c r="D22" s="442"/>
      <c r="E22" s="442"/>
      <c r="F22" s="643">
        <v>2019</v>
      </c>
    </row>
    <row r="23" spans="1:6" ht="43.5" customHeight="1" thickBot="1">
      <c r="A23" s="452"/>
      <c r="B23" s="448"/>
      <c r="C23" s="448"/>
      <c r="D23" s="442"/>
      <c r="E23" s="442"/>
      <c r="F23" s="671"/>
    </row>
    <row r="24" spans="1:6" ht="12.75" customHeight="1" thickBot="1">
      <c r="A24" s="131"/>
      <c r="B24" s="470" t="s">
        <v>315</v>
      </c>
      <c r="C24" s="470"/>
      <c r="D24" s="470"/>
      <c r="E24" s="438"/>
      <c r="F24" s="635">
        <f>F25</f>
        <v>2400</v>
      </c>
    </row>
    <row r="25" spans="1:6" ht="12.75">
      <c r="A25" s="199">
        <v>1</v>
      </c>
      <c r="B25" s="72" t="s">
        <v>71</v>
      </c>
      <c r="C25" s="468" t="s">
        <v>72</v>
      </c>
      <c r="D25" s="468"/>
      <c r="E25" s="471"/>
      <c r="F25" s="636">
        <f>F26</f>
        <v>2400</v>
      </c>
    </row>
    <row r="26" spans="1:6" ht="12.75">
      <c r="A26" s="200">
        <v>2</v>
      </c>
      <c r="B26" s="132"/>
      <c r="C26" s="42" t="s">
        <v>316</v>
      </c>
      <c r="D26" s="469" t="s">
        <v>317</v>
      </c>
      <c r="E26" s="423"/>
      <c r="F26" s="629">
        <f>F27</f>
        <v>2400</v>
      </c>
    </row>
    <row r="27" spans="1:6" ht="13.5" thickBot="1">
      <c r="A27" s="201">
        <v>3</v>
      </c>
      <c r="B27" s="291" t="s">
        <v>446</v>
      </c>
      <c r="C27" s="292"/>
      <c r="D27" s="293">
        <v>711</v>
      </c>
      <c r="E27" s="670" t="s">
        <v>567</v>
      </c>
      <c r="F27" s="632">
        <v>2400</v>
      </c>
    </row>
  </sheetData>
  <sheetProtection selectLockedCells="1" selectUnlockedCells="1"/>
  <mergeCells count="18">
    <mergeCell ref="B7:E7"/>
    <mergeCell ref="C8:E8"/>
    <mergeCell ref="D9:E9"/>
    <mergeCell ref="A1:F1"/>
    <mergeCell ref="A3:A6"/>
    <mergeCell ref="B3:C6"/>
    <mergeCell ref="D3:E6"/>
    <mergeCell ref="F5:F6"/>
    <mergeCell ref="B24:E24"/>
    <mergeCell ref="D11:E11"/>
    <mergeCell ref="D13:E13"/>
    <mergeCell ref="A18:E18"/>
    <mergeCell ref="A20:A23"/>
    <mergeCell ref="B20:C23"/>
    <mergeCell ref="D20:E23"/>
    <mergeCell ref="C25:E25"/>
    <mergeCell ref="D26:E26"/>
    <mergeCell ref="F22:F23"/>
  </mergeCell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zoomScale="124" zoomScaleNormal="124" zoomScalePageLayoutView="0" workbookViewId="0" topLeftCell="A1">
      <selection activeCell="F4" sqref="F4:F32"/>
    </sheetView>
  </sheetViews>
  <sheetFormatPr defaultColWidth="11.57421875" defaultRowHeight="12.75"/>
  <cols>
    <col min="1" max="1" width="5.00390625" style="0" customWidth="1"/>
    <col min="2" max="2" width="0" style="0" hidden="1" customWidth="1"/>
    <col min="3" max="3" width="0.13671875" style="0" customWidth="1"/>
    <col min="4" max="4" width="8.140625" style="0" customWidth="1"/>
    <col min="5" max="5" width="45.7109375" style="0" customWidth="1"/>
    <col min="6" max="6" width="12.8515625" style="543" bestFit="1" customWidth="1"/>
  </cols>
  <sheetData>
    <row r="1" spans="1:6" ht="18" customHeight="1" thickBot="1">
      <c r="A1" s="472" t="s">
        <v>25</v>
      </c>
      <c r="B1" s="472"/>
      <c r="C1" s="472"/>
      <c r="D1" s="472"/>
      <c r="E1" s="472"/>
      <c r="F1" s="672"/>
    </row>
    <row r="2" spans="1:6" ht="18" customHeight="1" thickBot="1">
      <c r="A2" s="473"/>
      <c r="B2" s="475" t="s">
        <v>324</v>
      </c>
      <c r="C2" s="477" t="s">
        <v>325</v>
      </c>
      <c r="D2" s="479" t="s">
        <v>326</v>
      </c>
      <c r="E2" s="481" t="s">
        <v>327</v>
      </c>
      <c r="F2" s="673"/>
    </row>
    <row r="3" spans="1:6" ht="39" customHeight="1" thickBot="1">
      <c r="A3" s="474"/>
      <c r="B3" s="476"/>
      <c r="C3" s="478"/>
      <c r="D3" s="480"/>
      <c r="E3" s="482"/>
      <c r="F3" s="674">
        <v>2019</v>
      </c>
    </row>
    <row r="4" spans="1:6" ht="12" customHeight="1">
      <c r="A4" s="159">
        <v>1</v>
      </c>
      <c r="B4" s="277">
        <v>200</v>
      </c>
      <c r="C4" s="327"/>
      <c r="D4" s="330"/>
      <c r="E4" s="675" t="s">
        <v>328</v>
      </c>
      <c r="F4" s="677">
        <f>F5+F12</f>
        <v>2232944.09</v>
      </c>
    </row>
    <row r="5" spans="1:6" ht="12" customHeight="1">
      <c r="A5" s="159">
        <v>2</v>
      </c>
      <c r="B5" s="278">
        <v>230</v>
      </c>
      <c r="C5" s="328"/>
      <c r="D5" s="331"/>
      <c r="E5" s="328" t="s">
        <v>329</v>
      </c>
      <c r="F5" s="678">
        <f>F6+F8</f>
        <v>200000</v>
      </c>
    </row>
    <row r="6" spans="1:6" ht="12" customHeight="1">
      <c r="A6" s="159">
        <v>3</v>
      </c>
      <c r="B6" s="279"/>
      <c r="C6" s="329">
        <v>231</v>
      </c>
      <c r="D6" s="332"/>
      <c r="E6" s="329" t="s">
        <v>330</v>
      </c>
      <c r="F6" s="679">
        <f>F7</f>
        <v>0</v>
      </c>
    </row>
    <row r="7" spans="1:6" ht="12" customHeight="1">
      <c r="A7" s="159">
        <v>4</v>
      </c>
      <c r="B7" s="122"/>
      <c r="C7" s="300"/>
      <c r="D7" s="179">
        <v>231</v>
      </c>
      <c r="E7" s="300" t="s">
        <v>437</v>
      </c>
      <c r="F7" s="558"/>
    </row>
    <row r="8" spans="1:6" ht="12" customHeight="1">
      <c r="A8" s="159">
        <v>5</v>
      </c>
      <c r="B8" s="279"/>
      <c r="C8" s="329">
        <v>233</v>
      </c>
      <c r="D8" s="332"/>
      <c r="E8" s="329" t="s">
        <v>331</v>
      </c>
      <c r="F8" s="679">
        <f>SUM(F9:F11)</f>
        <v>200000</v>
      </c>
    </row>
    <row r="9" spans="1:6" ht="12" customHeight="1">
      <c r="A9" s="159">
        <v>6</v>
      </c>
      <c r="B9" s="122"/>
      <c r="C9" s="300"/>
      <c r="D9" s="147">
        <v>232</v>
      </c>
      <c r="E9" s="300" t="s">
        <v>332</v>
      </c>
      <c r="F9" s="558"/>
    </row>
    <row r="10" spans="1:6" ht="12" customHeight="1">
      <c r="A10" s="159">
        <v>7</v>
      </c>
      <c r="B10" s="122"/>
      <c r="C10" s="300"/>
      <c r="D10" s="147">
        <v>233001</v>
      </c>
      <c r="E10" s="300" t="s">
        <v>474</v>
      </c>
      <c r="F10" s="558">
        <v>200000</v>
      </c>
    </row>
    <row r="11" spans="1:6" ht="12" customHeight="1">
      <c r="A11" s="159">
        <v>8</v>
      </c>
      <c r="B11" s="122"/>
      <c r="C11" s="300"/>
      <c r="D11" s="147">
        <v>233001</v>
      </c>
      <c r="E11" s="300" t="s">
        <v>462</v>
      </c>
      <c r="F11" s="558"/>
    </row>
    <row r="12" spans="1:6" ht="12" customHeight="1">
      <c r="A12" s="159">
        <v>9</v>
      </c>
      <c r="B12" s="278">
        <v>300</v>
      </c>
      <c r="C12" s="328"/>
      <c r="D12" s="331"/>
      <c r="E12" s="328" t="s">
        <v>333</v>
      </c>
      <c r="F12" s="678">
        <f>F13</f>
        <v>2032944.0899999999</v>
      </c>
    </row>
    <row r="13" spans="1:6" ht="12" customHeight="1">
      <c r="A13" s="159">
        <v>10</v>
      </c>
      <c r="B13" s="279"/>
      <c r="C13" s="329">
        <v>320</v>
      </c>
      <c r="D13" s="332"/>
      <c r="E13" s="329" t="s">
        <v>334</v>
      </c>
      <c r="F13" s="679">
        <f>SUM(F14:F32)</f>
        <v>2032944.0899999999</v>
      </c>
    </row>
    <row r="14" spans="1:6" ht="12" customHeight="1">
      <c r="A14" s="159">
        <v>11</v>
      </c>
      <c r="B14" s="122"/>
      <c r="C14" s="300">
        <v>321</v>
      </c>
      <c r="D14" s="179">
        <v>322001</v>
      </c>
      <c r="E14" s="300" t="s">
        <v>335</v>
      </c>
      <c r="F14" s="558"/>
    </row>
    <row r="15" spans="1:6" ht="12" customHeight="1">
      <c r="A15" s="159">
        <v>12</v>
      </c>
      <c r="B15" s="122"/>
      <c r="C15" s="300"/>
      <c r="D15" s="179">
        <v>322001</v>
      </c>
      <c r="E15" s="300" t="s">
        <v>473</v>
      </c>
      <c r="F15" s="558"/>
    </row>
    <row r="16" spans="1:6" ht="12" customHeight="1">
      <c r="A16" s="159">
        <v>13</v>
      </c>
      <c r="B16" s="122"/>
      <c r="C16" s="300"/>
      <c r="D16" s="179">
        <v>322001</v>
      </c>
      <c r="E16" s="300" t="s">
        <v>583</v>
      </c>
      <c r="F16" s="558"/>
    </row>
    <row r="17" spans="1:6" ht="12" customHeight="1">
      <c r="A17" s="159">
        <v>14</v>
      </c>
      <c r="B17" s="122"/>
      <c r="C17" s="300"/>
      <c r="D17" s="179">
        <v>322001</v>
      </c>
      <c r="E17" s="300" t="s">
        <v>584</v>
      </c>
      <c r="F17" s="558"/>
    </row>
    <row r="18" spans="1:6" ht="12" customHeight="1">
      <c r="A18" s="159">
        <v>15</v>
      </c>
      <c r="B18" s="122"/>
      <c r="C18" s="300"/>
      <c r="D18" s="179">
        <v>322001</v>
      </c>
      <c r="E18" s="300" t="s">
        <v>585</v>
      </c>
      <c r="F18" s="558"/>
    </row>
    <row r="19" spans="1:6" ht="12" customHeight="1">
      <c r="A19" s="159">
        <v>16</v>
      </c>
      <c r="B19" s="122"/>
      <c r="C19" s="300"/>
      <c r="D19" s="179">
        <v>322001</v>
      </c>
      <c r="E19" s="300" t="s">
        <v>586</v>
      </c>
      <c r="F19" s="558"/>
    </row>
    <row r="20" spans="1:6" ht="12" customHeight="1">
      <c r="A20" s="159">
        <v>17</v>
      </c>
      <c r="B20" s="122"/>
      <c r="C20" s="300"/>
      <c r="D20" s="179">
        <v>322001</v>
      </c>
      <c r="E20" s="300" t="s">
        <v>587</v>
      </c>
      <c r="F20" s="558">
        <v>100088.32</v>
      </c>
    </row>
    <row r="21" spans="1:6" ht="12" customHeight="1">
      <c r="A21" s="159">
        <v>18</v>
      </c>
      <c r="B21" s="122"/>
      <c r="C21" s="300"/>
      <c r="D21" s="179">
        <v>322001</v>
      </c>
      <c r="E21" s="300" t="s">
        <v>587</v>
      </c>
      <c r="F21" s="558">
        <v>25022.07</v>
      </c>
    </row>
    <row r="22" spans="1:6" ht="12" customHeight="1">
      <c r="A22" s="159">
        <v>19</v>
      </c>
      <c r="B22" s="122"/>
      <c r="C22" s="300"/>
      <c r="D22" s="179">
        <v>322001</v>
      </c>
      <c r="E22" s="300" t="s">
        <v>588</v>
      </c>
      <c r="F22" s="558">
        <v>122979.68</v>
      </c>
    </row>
    <row r="23" spans="1:6" ht="12" customHeight="1">
      <c r="A23" s="159">
        <v>20</v>
      </c>
      <c r="B23" s="122"/>
      <c r="C23" s="300"/>
      <c r="D23" s="179">
        <v>322001</v>
      </c>
      <c r="E23" s="300" t="s">
        <v>589</v>
      </c>
      <c r="F23" s="558">
        <v>30744.92</v>
      </c>
    </row>
    <row r="24" spans="1:6" ht="12" customHeight="1">
      <c r="A24" s="159">
        <v>21</v>
      </c>
      <c r="B24" s="122"/>
      <c r="C24" s="300"/>
      <c r="D24" s="179">
        <v>322001</v>
      </c>
      <c r="E24" s="300" t="s">
        <v>590</v>
      </c>
      <c r="F24" s="558">
        <v>307741.54</v>
      </c>
    </row>
    <row r="25" spans="1:6" ht="12" customHeight="1">
      <c r="A25" s="159">
        <v>22</v>
      </c>
      <c r="B25" s="122"/>
      <c r="C25" s="300"/>
      <c r="D25" s="179">
        <v>322001</v>
      </c>
      <c r="E25" s="300" t="s">
        <v>590</v>
      </c>
      <c r="F25" s="558">
        <v>76935.38</v>
      </c>
    </row>
    <row r="26" spans="1:6" ht="12" customHeight="1">
      <c r="A26" s="159">
        <v>23</v>
      </c>
      <c r="B26" s="122"/>
      <c r="C26" s="300"/>
      <c r="D26" s="179">
        <v>322001</v>
      </c>
      <c r="E26" s="300" t="s">
        <v>617</v>
      </c>
      <c r="F26" s="558">
        <v>1178767.18</v>
      </c>
    </row>
    <row r="27" spans="1:6" ht="12" customHeight="1">
      <c r="A27" s="159">
        <v>24</v>
      </c>
      <c r="B27" s="122"/>
      <c r="C27" s="300"/>
      <c r="D27" s="179">
        <v>322001</v>
      </c>
      <c r="E27" s="300" t="s">
        <v>618</v>
      </c>
      <c r="F27" s="558">
        <v>190665</v>
      </c>
    </row>
    <row r="28" spans="1:6" ht="12" customHeight="1">
      <c r="A28" s="159">
        <v>25</v>
      </c>
      <c r="B28" s="122"/>
      <c r="C28" s="300"/>
      <c r="D28" s="179">
        <v>322001</v>
      </c>
      <c r="E28" s="300" t="s">
        <v>427</v>
      </c>
      <c r="F28" s="558"/>
    </row>
    <row r="29" spans="1:6" ht="12" customHeight="1">
      <c r="A29" s="159">
        <v>26</v>
      </c>
      <c r="B29" s="122"/>
      <c r="C29" s="300"/>
      <c r="D29" s="179">
        <v>322001</v>
      </c>
      <c r="E29" s="300" t="s">
        <v>428</v>
      </c>
      <c r="F29" s="558"/>
    </row>
    <row r="30" spans="1:6" ht="12" customHeight="1">
      <c r="A30" s="159">
        <v>27</v>
      </c>
      <c r="B30" s="122"/>
      <c r="C30" s="300"/>
      <c r="D30" s="179">
        <v>322001</v>
      </c>
      <c r="E30" s="300" t="s">
        <v>429</v>
      </c>
      <c r="F30" s="558"/>
    </row>
    <row r="31" spans="1:6" ht="12" customHeight="1">
      <c r="A31" s="159">
        <v>28</v>
      </c>
      <c r="B31" s="122"/>
      <c r="C31" s="300"/>
      <c r="D31" s="179">
        <v>322001</v>
      </c>
      <c r="E31" s="300" t="s">
        <v>336</v>
      </c>
      <c r="F31" s="558"/>
    </row>
    <row r="32" spans="1:6" ht="12" customHeight="1" thickBot="1">
      <c r="A32" s="159">
        <v>29</v>
      </c>
      <c r="B32" s="122"/>
      <c r="C32" s="300"/>
      <c r="D32" s="180">
        <v>322001</v>
      </c>
      <c r="E32" s="676" t="s">
        <v>281</v>
      </c>
      <c r="F32" s="588"/>
    </row>
    <row r="33" spans="1:6" ht="12.75">
      <c r="A33" s="51"/>
      <c r="B33" s="51"/>
      <c r="C33" s="51"/>
      <c r="D33" s="51"/>
      <c r="E33" s="51"/>
      <c r="F33" s="539"/>
    </row>
    <row r="34" spans="1:6" ht="12.75">
      <c r="A34" s="51"/>
      <c r="B34" s="51"/>
      <c r="C34" s="51"/>
      <c r="D34" s="51"/>
      <c r="E34" s="51"/>
      <c r="F34" s="539"/>
    </row>
    <row r="35" spans="1:6" ht="12.75">
      <c r="A35" s="51"/>
      <c r="B35" s="51"/>
      <c r="C35" s="51"/>
      <c r="D35" s="51"/>
      <c r="E35" s="51"/>
      <c r="F35" s="539"/>
    </row>
    <row r="36" spans="1:6" ht="12.75">
      <c r="A36" s="51"/>
      <c r="B36" s="51"/>
      <c r="C36" s="51"/>
      <c r="D36" s="51"/>
      <c r="E36" s="51"/>
      <c r="F36" s="539"/>
    </row>
    <row r="37" spans="1:6" ht="12.75">
      <c r="A37" s="51"/>
      <c r="B37" s="51"/>
      <c r="C37" s="51"/>
      <c r="D37" s="51"/>
      <c r="E37" s="51"/>
      <c r="F37" s="539"/>
    </row>
    <row r="38" spans="1:6" ht="12.75">
      <c r="A38" s="51"/>
      <c r="B38" s="51"/>
      <c r="C38" s="51"/>
      <c r="D38" s="51"/>
      <c r="E38" s="51"/>
      <c r="F38" s="539"/>
    </row>
    <row r="39" spans="1:6" ht="12.75">
      <c r="A39" s="51"/>
      <c r="B39" s="51"/>
      <c r="C39" s="51"/>
      <c r="D39" s="51"/>
      <c r="E39" s="51"/>
      <c r="F39" s="539"/>
    </row>
    <row r="40" spans="1:6" ht="12.75">
      <c r="A40" s="51"/>
      <c r="B40" s="51"/>
      <c r="C40" s="51"/>
      <c r="D40" s="51"/>
      <c r="E40" s="51"/>
      <c r="F40" s="539"/>
    </row>
    <row r="41" spans="1:6" ht="12.75">
      <c r="A41" s="51"/>
      <c r="B41" s="51"/>
      <c r="C41" s="51"/>
      <c r="D41" s="51"/>
      <c r="E41" s="51"/>
      <c r="F41" s="539"/>
    </row>
    <row r="42" spans="1:6" ht="12.75">
      <c r="A42" s="51"/>
      <c r="B42" s="51"/>
      <c r="C42" s="51"/>
      <c r="D42" s="51"/>
      <c r="E42" s="51"/>
      <c r="F42" s="539"/>
    </row>
    <row r="43" spans="1:6" ht="12.75">
      <c r="A43" s="51"/>
      <c r="B43" s="51"/>
      <c r="C43" s="51"/>
      <c r="D43" s="51"/>
      <c r="E43" s="51"/>
      <c r="F43" s="539"/>
    </row>
    <row r="44" spans="1:6" ht="12.75">
      <c r="A44" s="51"/>
      <c r="B44" s="51"/>
      <c r="C44" s="51"/>
      <c r="D44" s="51"/>
      <c r="E44" s="51"/>
      <c r="F44" s="539"/>
    </row>
    <row r="45" spans="1:6" ht="12.75">
      <c r="A45" s="51"/>
      <c r="B45" s="51"/>
      <c r="C45" s="51"/>
      <c r="D45" s="51"/>
      <c r="E45" s="51"/>
      <c r="F45" s="539"/>
    </row>
    <row r="46" spans="1:6" ht="12.75">
      <c r="A46" s="51"/>
      <c r="B46" s="51"/>
      <c r="C46" s="51"/>
      <c r="D46" s="51"/>
      <c r="E46" s="51"/>
      <c r="F46" s="539"/>
    </row>
    <row r="47" spans="1:6" ht="12.75">
      <c r="A47" s="51"/>
      <c r="B47" s="51"/>
      <c r="C47" s="51"/>
      <c r="D47" s="51"/>
      <c r="E47" s="51"/>
      <c r="F47" s="539"/>
    </row>
    <row r="48" spans="1:6" ht="12.75">
      <c r="A48" s="51"/>
      <c r="B48" s="51"/>
      <c r="C48" s="51"/>
      <c r="D48" s="51"/>
      <c r="E48" s="51"/>
      <c r="F48" s="539"/>
    </row>
    <row r="49" spans="1:6" ht="12.75">
      <c r="A49" s="51"/>
      <c r="B49" s="51"/>
      <c r="C49" s="51"/>
      <c r="D49" s="51"/>
      <c r="E49" s="51"/>
      <c r="F49" s="539"/>
    </row>
    <row r="50" spans="1:6" ht="12.75">
      <c r="A50" s="51"/>
      <c r="B50" s="51"/>
      <c r="C50" s="51"/>
      <c r="D50" s="51"/>
      <c r="E50" s="51"/>
      <c r="F50" s="539"/>
    </row>
    <row r="51" spans="1:6" ht="12.75">
      <c r="A51" s="51"/>
      <c r="B51" s="51"/>
      <c r="C51" s="51"/>
      <c r="D51" s="51"/>
      <c r="E51" s="51"/>
      <c r="F51" s="539"/>
    </row>
    <row r="52" spans="1:6" ht="12.75">
      <c r="A52" s="51"/>
      <c r="B52" s="51"/>
      <c r="C52" s="51"/>
      <c r="D52" s="51"/>
      <c r="E52" s="51"/>
      <c r="F52" s="539"/>
    </row>
    <row r="53" spans="1:6" ht="12.75">
      <c r="A53" s="51"/>
      <c r="B53" s="51"/>
      <c r="C53" s="51"/>
      <c r="D53" s="51"/>
      <c r="E53" s="51"/>
      <c r="F53" s="539"/>
    </row>
    <row r="54" spans="1:6" ht="12.75">
      <c r="A54" s="51"/>
      <c r="B54" s="51"/>
      <c r="C54" s="51"/>
      <c r="D54" s="51"/>
      <c r="E54" s="51"/>
      <c r="F54" s="539"/>
    </row>
    <row r="55" spans="1:6" ht="12.75">
      <c r="A55" s="51"/>
      <c r="B55" s="51"/>
      <c r="C55" s="51"/>
      <c r="D55" s="51"/>
      <c r="E55" s="51"/>
      <c r="F55" s="539"/>
    </row>
    <row r="56" spans="1:6" ht="12.75">
      <c r="A56" s="51"/>
      <c r="B56" s="51"/>
      <c r="C56" s="51"/>
      <c r="D56" s="51"/>
      <c r="E56" s="51"/>
      <c r="F56" s="539"/>
    </row>
    <row r="57" spans="1:6" ht="12.75">
      <c r="A57" s="51"/>
      <c r="B57" s="51"/>
      <c r="C57" s="51"/>
      <c r="D57" s="51"/>
      <c r="E57" s="51"/>
      <c r="F57" s="539"/>
    </row>
    <row r="58" spans="1:6" ht="12.75">
      <c r="A58" s="51"/>
      <c r="B58" s="51"/>
      <c r="C58" s="51"/>
      <c r="D58" s="51"/>
      <c r="E58" s="51"/>
      <c r="F58" s="539"/>
    </row>
    <row r="59" spans="1:6" ht="12.75">
      <c r="A59" s="51"/>
      <c r="B59" s="51"/>
      <c r="C59" s="51"/>
      <c r="D59" s="51"/>
      <c r="E59" s="51"/>
      <c r="F59" s="539"/>
    </row>
    <row r="60" spans="1:6" ht="12.75">
      <c r="A60" s="51"/>
      <c r="B60" s="51"/>
      <c r="C60" s="51"/>
      <c r="D60" s="51"/>
      <c r="E60" s="51"/>
      <c r="F60" s="539"/>
    </row>
    <row r="61" spans="1:6" ht="12.75">
      <c r="A61" s="51"/>
      <c r="B61" s="51"/>
      <c r="C61" s="51"/>
      <c r="D61" s="51"/>
      <c r="E61" s="51"/>
      <c r="F61" s="539"/>
    </row>
    <row r="62" spans="1:6" ht="12.75">
      <c r="A62" s="51"/>
      <c r="B62" s="51"/>
      <c r="C62" s="51"/>
      <c r="D62" s="51"/>
      <c r="E62" s="51"/>
      <c r="F62" s="539"/>
    </row>
    <row r="63" spans="1:6" ht="12.75">
      <c r="A63" s="51"/>
      <c r="B63" s="51"/>
      <c r="C63" s="51"/>
      <c r="D63" s="51"/>
      <c r="E63" s="51"/>
      <c r="F63" s="539"/>
    </row>
    <row r="64" spans="1:6" ht="12.75">
      <c r="A64" s="51"/>
      <c r="B64" s="51"/>
      <c r="C64" s="51"/>
      <c r="D64" s="51"/>
      <c r="E64" s="51"/>
      <c r="F64" s="539"/>
    </row>
    <row r="65" spans="1:6" ht="12.75">
      <c r="A65" s="51"/>
      <c r="B65" s="51"/>
      <c r="C65" s="51"/>
      <c r="D65" s="51"/>
      <c r="E65" s="51"/>
      <c r="F65" s="539"/>
    </row>
    <row r="66" spans="1:6" ht="12.75">
      <c r="A66" s="51"/>
      <c r="B66" s="51"/>
      <c r="C66" s="51"/>
      <c r="D66" s="51"/>
      <c r="E66" s="51"/>
      <c r="F66" s="539"/>
    </row>
    <row r="67" spans="1:6" ht="12.75">
      <c r="A67" s="51"/>
      <c r="B67" s="51"/>
      <c r="C67" s="51"/>
      <c r="D67" s="51"/>
      <c r="E67" s="51"/>
      <c r="F67" s="539"/>
    </row>
    <row r="68" spans="1:6" ht="12.75">
      <c r="A68" s="51"/>
      <c r="B68" s="51"/>
      <c r="C68" s="51"/>
      <c r="D68" s="51"/>
      <c r="E68" s="51"/>
      <c r="F68" s="539"/>
    </row>
    <row r="69" spans="1:6" ht="12.75">
      <c r="A69" s="51"/>
      <c r="B69" s="51"/>
      <c r="C69" s="51"/>
      <c r="D69" s="51"/>
      <c r="E69" s="51"/>
      <c r="F69" s="539"/>
    </row>
    <row r="70" spans="1:6" ht="12.75">
      <c r="A70" s="51"/>
      <c r="B70" s="51"/>
      <c r="C70" s="51"/>
      <c r="D70" s="51"/>
      <c r="E70" s="51"/>
      <c r="F70" s="539"/>
    </row>
    <row r="71" spans="1:6" ht="12.75">
      <c r="A71" s="51"/>
      <c r="B71" s="51"/>
      <c r="C71" s="51"/>
      <c r="D71" s="51"/>
      <c r="E71" s="51"/>
      <c r="F71" s="539"/>
    </row>
    <row r="72" spans="1:6" ht="12.75">
      <c r="A72" s="51"/>
      <c r="B72" s="51"/>
      <c r="C72" s="51"/>
      <c r="D72" s="51"/>
      <c r="E72" s="51"/>
      <c r="F72" s="539"/>
    </row>
    <row r="73" spans="1:6" ht="12.75">
      <c r="A73" s="51"/>
      <c r="B73" s="51"/>
      <c r="C73" s="51"/>
      <c r="D73" s="51"/>
      <c r="E73" s="51"/>
      <c r="F73" s="539"/>
    </row>
    <row r="74" spans="1:6" ht="12.75">
      <c r="A74" s="51"/>
      <c r="B74" s="51"/>
      <c r="C74" s="51"/>
      <c r="D74" s="51"/>
      <c r="E74" s="51"/>
      <c r="F74" s="539"/>
    </row>
    <row r="75" spans="1:6" ht="12.75">
      <c r="A75" s="51"/>
      <c r="B75" s="51"/>
      <c r="C75" s="51"/>
      <c r="D75" s="51"/>
      <c r="E75" s="51"/>
      <c r="F75" s="539"/>
    </row>
    <row r="76" spans="1:6" ht="12.75">
      <c r="A76" s="51"/>
      <c r="B76" s="51"/>
      <c r="C76" s="51"/>
      <c r="D76" s="51"/>
      <c r="E76" s="51"/>
      <c r="F76" s="539"/>
    </row>
    <row r="77" spans="1:6" ht="12.75">
      <c r="A77" s="51"/>
      <c r="B77" s="51"/>
      <c r="C77" s="51"/>
      <c r="D77" s="51"/>
      <c r="E77" s="51"/>
      <c r="F77" s="539"/>
    </row>
    <row r="78" spans="1:6" ht="12.75">
      <c r="A78" s="51"/>
      <c r="B78" s="51"/>
      <c r="C78" s="51"/>
      <c r="D78" s="51"/>
      <c r="E78" s="51"/>
      <c r="F78" s="539"/>
    </row>
    <row r="79" spans="1:6" ht="12.75">
      <c r="A79" s="51"/>
      <c r="B79" s="51"/>
      <c r="C79" s="51"/>
      <c r="D79" s="51"/>
      <c r="E79" s="51"/>
      <c r="F79" s="539"/>
    </row>
    <row r="80" spans="1:6" ht="12.75">
      <c r="A80" s="51"/>
      <c r="B80" s="51"/>
      <c r="C80" s="51"/>
      <c r="D80" s="51"/>
      <c r="E80" s="51"/>
      <c r="F80" s="539"/>
    </row>
    <row r="81" spans="1:6" ht="12.75">
      <c r="A81" s="51"/>
      <c r="B81" s="51"/>
      <c r="C81" s="51"/>
      <c r="D81" s="51"/>
      <c r="E81" s="51"/>
      <c r="F81" s="539"/>
    </row>
    <row r="82" spans="1:6" ht="12.75">
      <c r="A82" s="51"/>
      <c r="B82" s="51"/>
      <c r="C82" s="51"/>
      <c r="D82" s="51"/>
      <c r="E82" s="51"/>
      <c r="F82" s="539"/>
    </row>
    <row r="83" spans="1:6" ht="12.75">
      <c r="A83" s="51"/>
      <c r="B83" s="51"/>
      <c r="C83" s="51"/>
      <c r="D83" s="51"/>
      <c r="E83" s="51"/>
      <c r="F83" s="539"/>
    </row>
    <row r="84" spans="1:6" ht="12.75">
      <c r="A84" s="51"/>
      <c r="B84" s="51"/>
      <c r="C84" s="51"/>
      <c r="D84" s="51"/>
      <c r="E84" s="51"/>
      <c r="F84" s="539"/>
    </row>
    <row r="85" spans="1:6" ht="12.75">
      <c r="A85" s="51"/>
      <c r="B85" s="51"/>
      <c r="C85" s="51"/>
      <c r="D85" s="51"/>
      <c r="E85" s="51"/>
      <c r="F85" s="539"/>
    </row>
    <row r="86" spans="1:6" ht="12.75">
      <c r="A86" s="51"/>
      <c r="B86" s="51"/>
      <c r="C86" s="51"/>
      <c r="D86" s="51"/>
      <c r="E86" s="51"/>
      <c r="F86" s="539"/>
    </row>
    <row r="87" spans="1:6" ht="12.75">
      <c r="A87" s="51"/>
      <c r="B87" s="51"/>
      <c r="C87" s="51"/>
      <c r="D87" s="51"/>
      <c r="E87" s="51"/>
      <c r="F87" s="539"/>
    </row>
    <row r="88" spans="1:6" ht="12.75">
      <c r="A88" s="51"/>
      <c r="B88" s="51"/>
      <c r="C88" s="51"/>
      <c r="D88" s="51"/>
      <c r="E88" s="51"/>
      <c r="F88" s="539"/>
    </row>
    <row r="89" spans="1:6" ht="12.75">
      <c r="A89" s="51"/>
      <c r="B89" s="51"/>
      <c r="C89" s="51"/>
      <c r="D89" s="51"/>
      <c r="E89" s="51"/>
      <c r="F89" s="539"/>
    </row>
    <row r="90" spans="1:6" ht="12.75">
      <c r="A90" s="51"/>
      <c r="B90" s="51"/>
      <c r="C90" s="51"/>
      <c r="D90" s="51"/>
      <c r="E90" s="51"/>
      <c r="F90" s="539"/>
    </row>
    <row r="91" spans="1:6" ht="12.75">
      <c r="A91" s="51"/>
      <c r="B91" s="51"/>
      <c r="C91" s="51"/>
      <c r="D91" s="51"/>
      <c r="E91" s="51"/>
      <c r="F91" s="539"/>
    </row>
    <row r="92" spans="1:6" ht="12.75">
      <c r="A92" s="51"/>
      <c r="B92" s="51"/>
      <c r="C92" s="51"/>
      <c r="D92" s="51"/>
      <c r="E92" s="51"/>
      <c r="F92" s="539"/>
    </row>
    <row r="93" spans="1:6" ht="12.75">
      <c r="A93" s="51"/>
      <c r="B93" s="51"/>
      <c r="C93" s="51"/>
      <c r="D93" s="51"/>
      <c r="E93" s="51"/>
      <c r="F93" s="539"/>
    </row>
    <row r="94" spans="1:6" ht="12.75">
      <c r="A94" s="51"/>
      <c r="B94" s="51"/>
      <c r="C94" s="51"/>
      <c r="D94" s="51"/>
      <c r="E94" s="51"/>
      <c r="F94" s="539"/>
    </row>
    <row r="95" spans="1:6" ht="12.75">
      <c r="A95" s="51"/>
      <c r="B95" s="51"/>
      <c r="C95" s="51"/>
      <c r="D95" s="51"/>
      <c r="E95" s="51"/>
      <c r="F95" s="539"/>
    </row>
    <row r="96" spans="1:6" ht="12.75">
      <c r="A96" s="51"/>
      <c r="B96" s="51"/>
      <c r="C96" s="51"/>
      <c r="D96" s="51"/>
      <c r="E96" s="51"/>
      <c r="F96" s="539"/>
    </row>
    <row r="97" spans="1:6" ht="12.75">
      <c r="A97" s="51"/>
      <c r="B97" s="51"/>
      <c r="C97" s="51"/>
      <c r="D97" s="51"/>
      <c r="E97" s="51"/>
      <c r="F97" s="539"/>
    </row>
    <row r="98" spans="1:6" ht="12.75">
      <c r="A98" s="51"/>
      <c r="B98" s="51"/>
      <c r="C98" s="51"/>
      <c r="D98" s="51"/>
      <c r="E98" s="51"/>
      <c r="F98" s="539"/>
    </row>
    <row r="99" spans="1:6" ht="12.75">
      <c r="A99" s="51"/>
      <c r="B99" s="51"/>
      <c r="C99" s="51"/>
      <c r="D99" s="51"/>
      <c r="E99" s="51"/>
      <c r="F99" s="539"/>
    </row>
    <row r="100" spans="1:6" ht="12.75">
      <c r="A100" s="51"/>
      <c r="B100" s="51"/>
      <c r="C100" s="51"/>
      <c r="D100" s="51"/>
      <c r="E100" s="51"/>
      <c r="F100" s="539"/>
    </row>
    <row r="101" spans="1:6" ht="12.75">
      <c r="A101" s="51"/>
      <c r="B101" s="51"/>
      <c r="C101" s="51"/>
      <c r="D101" s="51"/>
      <c r="E101" s="51"/>
      <c r="F101" s="539"/>
    </row>
    <row r="102" spans="1:6" ht="12.75">
      <c r="A102" s="51"/>
      <c r="B102" s="51"/>
      <c r="C102" s="51"/>
      <c r="D102" s="51"/>
      <c r="E102" s="51"/>
      <c r="F102" s="539"/>
    </row>
    <row r="103" spans="1:6" ht="12.75">
      <c r="A103" s="51"/>
      <c r="B103" s="51"/>
      <c r="C103" s="51"/>
      <c r="D103" s="51"/>
      <c r="E103" s="51"/>
      <c r="F103" s="539"/>
    </row>
    <row r="104" spans="1:6" ht="12.75">
      <c r="A104" s="51"/>
      <c r="B104" s="51"/>
      <c r="C104" s="51"/>
      <c r="D104" s="51"/>
      <c r="E104" s="51"/>
      <c r="F104" s="539"/>
    </row>
    <row r="105" spans="1:6" ht="12.75">
      <c r="A105" s="51"/>
      <c r="B105" s="51"/>
      <c r="C105" s="51"/>
      <c r="D105" s="51"/>
      <c r="E105" s="51"/>
      <c r="F105" s="539"/>
    </row>
    <row r="106" spans="1:6" ht="12.75">
      <c r="A106" s="51"/>
      <c r="B106" s="51"/>
      <c r="C106" s="51"/>
      <c r="D106" s="51"/>
      <c r="E106" s="51"/>
      <c r="F106" s="539"/>
    </row>
    <row r="107" spans="1:6" ht="12.75">
      <c r="A107" s="51"/>
      <c r="B107" s="51"/>
      <c r="C107" s="51"/>
      <c r="D107" s="51"/>
      <c r="E107" s="51"/>
      <c r="F107" s="539"/>
    </row>
    <row r="108" spans="1:6" ht="12.75">
      <c r="A108" s="51"/>
      <c r="B108" s="51"/>
      <c r="C108" s="51"/>
      <c r="D108" s="51"/>
      <c r="E108" s="51"/>
      <c r="F108" s="539"/>
    </row>
    <row r="109" spans="1:6" ht="12.75">
      <c r="A109" s="51"/>
      <c r="B109" s="51"/>
      <c r="C109" s="51"/>
      <c r="D109" s="51"/>
      <c r="E109" s="51"/>
      <c r="F109" s="539"/>
    </row>
    <row r="110" spans="1:6" ht="12.75">
      <c r="A110" s="51"/>
      <c r="B110" s="51"/>
      <c r="C110" s="51"/>
      <c r="D110" s="51"/>
      <c r="E110" s="51"/>
      <c r="F110" s="539"/>
    </row>
    <row r="111" spans="1:6" ht="12.75">
      <c r="A111" s="51"/>
      <c r="B111" s="51"/>
      <c r="C111" s="51"/>
      <c r="D111" s="51"/>
      <c r="E111" s="51"/>
      <c r="F111" s="539"/>
    </row>
    <row r="112" spans="1:6" ht="12.75">
      <c r="A112" s="51"/>
      <c r="B112" s="51"/>
      <c r="C112" s="51"/>
      <c r="D112" s="51"/>
      <c r="E112" s="51"/>
      <c r="F112" s="539"/>
    </row>
    <row r="113" spans="1:6" ht="12.75">
      <c r="A113" s="51"/>
      <c r="B113" s="51"/>
      <c r="C113" s="51"/>
      <c r="D113" s="51"/>
      <c r="E113" s="51"/>
      <c r="F113" s="539"/>
    </row>
    <row r="114" spans="1:6" ht="12.75">
      <c r="A114" s="51"/>
      <c r="B114" s="51"/>
      <c r="C114" s="51"/>
      <c r="D114" s="51"/>
      <c r="E114" s="51"/>
      <c r="F114" s="539"/>
    </row>
    <row r="115" spans="1:6" ht="12.75">
      <c r="A115" s="51"/>
      <c r="B115" s="51"/>
      <c r="C115" s="51"/>
      <c r="D115" s="51"/>
      <c r="E115" s="51"/>
      <c r="F115" s="539"/>
    </row>
    <row r="116" spans="1:6" ht="12.75">
      <c r="A116" s="51"/>
      <c r="B116" s="51"/>
      <c r="C116" s="51"/>
      <c r="D116" s="51"/>
      <c r="E116" s="51"/>
      <c r="F116" s="539"/>
    </row>
    <row r="117" spans="1:6" ht="12.75">
      <c r="A117" s="51"/>
      <c r="B117" s="51"/>
      <c r="C117" s="51"/>
      <c r="D117" s="51"/>
      <c r="E117" s="51"/>
      <c r="F117" s="539"/>
    </row>
    <row r="118" spans="1:6" ht="12.75">
      <c r="A118" s="51"/>
      <c r="B118" s="51"/>
      <c r="C118" s="51"/>
      <c r="D118" s="51"/>
      <c r="E118" s="51"/>
      <c r="F118" s="539"/>
    </row>
    <row r="119" spans="1:6" ht="12.75">
      <c r="A119" s="51"/>
      <c r="B119" s="51"/>
      <c r="C119" s="51"/>
      <c r="D119" s="51"/>
      <c r="E119" s="51"/>
      <c r="F119" s="539"/>
    </row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="124" zoomScaleNormal="124" zoomScalePageLayoutView="0" workbookViewId="0" topLeftCell="C1">
      <selection activeCell="D5" sqref="D5:D6"/>
    </sheetView>
  </sheetViews>
  <sheetFormatPr defaultColWidth="11.57421875" defaultRowHeight="12.75"/>
  <cols>
    <col min="1" max="1" width="6.00390625" style="0" customWidth="1"/>
    <col min="2" max="2" width="5.140625" style="0" customWidth="1"/>
    <col min="3" max="3" width="26.00390625" style="0" customWidth="1"/>
    <col min="4" max="4" width="15.421875" style="125" customWidth="1"/>
    <col min="5" max="5" width="12.140625" style="0" bestFit="1" customWidth="1"/>
  </cols>
  <sheetData>
    <row r="2" spans="2:4" ht="27.75" customHeight="1">
      <c r="B2" s="356" t="s">
        <v>17</v>
      </c>
      <c r="C2" s="356"/>
      <c r="D2" s="356"/>
    </row>
    <row r="3" ht="12.75">
      <c r="A3" s="3"/>
    </row>
    <row r="4" spans="2:4" ht="12.75">
      <c r="B4" s="357"/>
      <c r="C4" s="357"/>
      <c r="D4" s="499"/>
    </row>
    <row r="5" spans="2:4" ht="13.5" customHeight="1">
      <c r="B5" s="357"/>
      <c r="C5" s="357"/>
      <c r="D5" s="513">
        <v>2019</v>
      </c>
    </row>
    <row r="6" spans="2:4" ht="50.25" customHeight="1">
      <c r="B6" s="357"/>
      <c r="C6" s="357"/>
      <c r="D6" s="513"/>
    </row>
    <row r="7" spans="2:4" ht="12.75">
      <c r="B7" s="4"/>
      <c r="C7" s="5" t="s">
        <v>18</v>
      </c>
      <c r="D7" s="500">
        <f>'14_Sumarizácia'!C5</f>
        <v>5759134.3</v>
      </c>
    </row>
    <row r="8" spans="2:4" ht="12.75">
      <c r="B8" s="6"/>
      <c r="C8" s="7" t="s">
        <v>19</v>
      </c>
      <c r="D8" s="501">
        <f>'14_Sumarizácia'!C6</f>
        <v>5259907.08</v>
      </c>
    </row>
    <row r="9" spans="2:4" ht="12.75">
      <c r="B9" s="8"/>
      <c r="C9" s="9" t="s">
        <v>20</v>
      </c>
      <c r="D9" s="502"/>
    </row>
    <row r="10" spans="2:5" ht="12.75">
      <c r="B10" s="8"/>
      <c r="C10" s="9" t="s">
        <v>21</v>
      </c>
      <c r="D10" s="503">
        <f>D8-D11-D12-D13</f>
        <v>3010185.08</v>
      </c>
      <c r="E10" s="39"/>
    </row>
    <row r="11" spans="2:4" ht="12.75">
      <c r="B11" s="8"/>
      <c r="C11" s="9" t="s">
        <v>22</v>
      </c>
      <c r="D11" s="503">
        <f>'8_Vzdelávanie BV'!F60</f>
        <v>2032582</v>
      </c>
    </row>
    <row r="12" spans="2:4" ht="12.75">
      <c r="B12" s="8"/>
      <c r="C12" s="9" t="s">
        <v>208</v>
      </c>
      <c r="D12" s="504">
        <f>'8_Vzdelávanie BV'!F56</f>
        <v>0</v>
      </c>
    </row>
    <row r="13" spans="2:4" ht="12.75">
      <c r="B13" s="8"/>
      <c r="C13" s="9" t="s">
        <v>23</v>
      </c>
      <c r="D13" s="505">
        <f>'8_Vzdelávanie BV'!F48</f>
        <v>217140</v>
      </c>
    </row>
    <row r="14" spans="2:8" ht="12.75">
      <c r="B14" s="8"/>
      <c r="C14" s="9" t="s">
        <v>24</v>
      </c>
      <c r="D14" s="506">
        <f>D7-D8</f>
        <v>499227.21999999974</v>
      </c>
      <c r="H14" t="s">
        <v>627</v>
      </c>
    </row>
    <row r="15" spans="2:4" ht="12.75">
      <c r="B15" s="8"/>
      <c r="C15" s="9"/>
      <c r="D15" s="502"/>
    </row>
    <row r="16" spans="2:4" ht="12.75">
      <c r="B16" s="10"/>
      <c r="C16" s="11" t="s">
        <v>25</v>
      </c>
      <c r="D16" s="507">
        <f>'14_Sumarizácia'!C22</f>
        <v>2232944.09</v>
      </c>
    </row>
    <row r="17" spans="2:4" ht="12.75">
      <c r="B17" s="6"/>
      <c r="C17" s="7" t="s">
        <v>26</v>
      </c>
      <c r="D17" s="501">
        <f>'14_Sumarizácia'!C23</f>
        <v>3040221.3099999996</v>
      </c>
    </row>
    <row r="18" spans="2:4" ht="12.75">
      <c r="B18" s="8"/>
      <c r="C18" s="12" t="s">
        <v>24</v>
      </c>
      <c r="D18" s="506">
        <f>D16-D17</f>
        <v>-807277.2199999997</v>
      </c>
    </row>
    <row r="19" spans="2:4" ht="12.75">
      <c r="B19" s="117"/>
      <c r="C19" s="120"/>
      <c r="D19" s="502"/>
    </row>
    <row r="20" spans="2:4" ht="12.75">
      <c r="B20" s="118"/>
      <c r="C20" s="121" t="s">
        <v>27</v>
      </c>
      <c r="D20" s="508">
        <f>'13_ Finančné operácie'!D6</f>
        <v>570000</v>
      </c>
    </row>
    <row r="21" spans="2:4" ht="12.75">
      <c r="B21" s="13"/>
      <c r="C21" s="119" t="s">
        <v>28</v>
      </c>
      <c r="D21" s="509">
        <f>'13_ Finančné operácie'!D16</f>
        <v>261950</v>
      </c>
    </row>
    <row r="22" spans="2:4" ht="12.75">
      <c r="B22" s="15"/>
      <c r="C22" s="9" t="s">
        <v>24</v>
      </c>
      <c r="D22" s="510">
        <f>D20-D21</f>
        <v>308050</v>
      </c>
    </row>
    <row r="23" spans="2:4" ht="12.75">
      <c r="B23" s="15"/>
      <c r="C23" s="16"/>
      <c r="D23" s="511"/>
    </row>
    <row r="24" spans="2:4" ht="12.75">
      <c r="B24" s="15"/>
      <c r="C24" s="16" t="s">
        <v>29</v>
      </c>
      <c r="D24" s="511">
        <f>D7+D16+D20</f>
        <v>8562078.39</v>
      </c>
    </row>
    <row r="25" spans="2:4" ht="12.75">
      <c r="B25" s="17"/>
      <c r="C25" s="18" t="s">
        <v>30</v>
      </c>
      <c r="D25" s="511">
        <f>D8+D17+D21</f>
        <v>8562078.39</v>
      </c>
    </row>
    <row r="26" spans="2:4" ht="12.75">
      <c r="B26" s="19"/>
      <c r="C26" s="20" t="s">
        <v>31</v>
      </c>
      <c r="D26" s="512">
        <f>D24-D25</f>
        <v>0</v>
      </c>
    </row>
  </sheetData>
  <sheetProtection selectLockedCells="1" selectUnlockedCells="1"/>
  <mergeCells count="3">
    <mergeCell ref="B2:D2"/>
    <mergeCell ref="B4:C6"/>
    <mergeCell ref="D5:D6"/>
  </mergeCells>
  <printOptions verticalCentered="1"/>
  <pageMargins left="0.11805555555555555" right="0.19652777777777777" top="0.7479166666666667" bottom="0.7479166666666667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tabSelected="1" zoomScalePageLayoutView="0" workbookViewId="0" topLeftCell="A97">
      <selection activeCell="P119" sqref="P119"/>
    </sheetView>
  </sheetViews>
  <sheetFormatPr defaultColWidth="11.57421875" defaultRowHeight="12.75"/>
  <cols>
    <col min="1" max="1" width="4.421875" style="83" bestFit="1" customWidth="1"/>
    <col min="2" max="2" width="5.57421875" style="83" bestFit="1" customWidth="1"/>
    <col min="3" max="3" width="7.00390625" style="0" bestFit="1" customWidth="1"/>
    <col min="4" max="4" width="5.8515625" style="0" bestFit="1" customWidth="1"/>
    <col min="5" max="5" width="8.28125" style="0" bestFit="1" customWidth="1"/>
    <col min="6" max="6" width="55.7109375" style="0" customWidth="1"/>
    <col min="7" max="7" width="12.7109375" style="543" customWidth="1"/>
    <col min="8" max="8" width="0" style="0" hidden="1" customWidth="1"/>
    <col min="9" max="9" width="0" style="68" hidden="1" customWidth="1"/>
    <col min="10" max="11" width="0" style="0" hidden="1" customWidth="1"/>
  </cols>
  <sheetData>
    <row r="1" spans="1:9" ht="34.5" customHeight="1" thickBot="1">
      <c r="A1" s="472" t="s">
        <v>18</v>
      </c>
      <c r="B1" s="472"/>
      <c r="C1" s="472"/>
      <c r="D1" s="472"/>
      <c r="E1" s="472"/>
      <c r="F1" s="472"/>
      <c r="I1"/>
    </row>
    <row r="2" spans="1:9" ht="12.75" customHeight="1" thickBot="1">
      <c r="A2" s="491"/>
      <c r="B2" s="497" t="s">
        <v>420</v>
      </c>
      <c r="C2" s="493" t="s">
        <v>324</v>
      </c>
      <c r="D2" s="493" t="s">
        <v>325</v>
      </c>
      <c r="E2" s="493" t="s">
        <v>337</v>
      </c>
      <c r="F2" s="495" t="s">
        <v>327</v>
      </c>
      <c r="G2" s="683"/>
      <c r="I2"/>
    </row>
    <row r="3" spans="1:9" ht="39.75" customHeight="1" thickBot="1">
      <c r="A3" s="492"/>
      <c r="B3" s="498"/>
      <c r="C3" s="494"/>
      <c r="D3" s="494"/>
      <c r="E3" s="494"/>
      <c r="F3" s="496"/>
      <c r="G3" s="684" t="s">
        <v>460</v>
      </c>
      <c r="I3" s="84" t="s">
        <v>338</v>
      </c>
    </row>
    <row r="4" spans="1:9" s="85" customFormat="1" ht="12.75">
      <c r="A4" s="216" t="s">
        <v>70</v>
      </c>
      <c r="B4" s="69"/>
      <c r="C4" s="74">
        <v>100</v>
      </c>
      <c r="D4" s="74"/>
      <c r="E4" s="317"/>
      <c r="F4" s="680" t="s">
        <v>339</v>
      </c>
      <c r="G4" s="685">
        <f>SUM(G5+G8+G13)</f>
        <v>3488450</v>
      </c>
      <c r="I4" s="86">
        <f>SUM(I5+I8+I13)</f>
        <v>1961.2999999999997</v>
      </c>
    </row>
    <row r="5" spans="1:9" s="87" customFormat="1" ht="12.75">
      <c r="A5" s="216" t="s">
        <v>73</v>
      </c>
      <c r="B5" s="65"/>
      <c r="C5" s="75">
        <v>110</v>
      </c>
      <c r="D5" s="75"/>
      <c r="E5" s="76"/>
      <c r="F5" s="76" t="s">
        <v>340</v>
      </c>
      <c r="G5" s="686">
        <f>G6</f>
        <v>2730000</v>
      </c>
      <c r="I5" s="88">
        <f>SUM(I6)</f>
        <v>1396.6</v>
      </c>
    </row>
    <row r="6" spans="1:9" s="89" customFormat="1" ht="12.75">
      <c r="A6" s="216" t="s">
        <v>76</v>
      </c>
      <c r="B6" s="65"/>
      <c r="C6" s="77"/>
      <c r="D6" s="77">
        <v>111</v>
      </c>
      <c r="E6" s="78"/>
      <c r="F6" s="78" t="s">
        <v>341</v>
      </c>
      <c r="G6" s="687">
        <f>SUM(G7:G7)</f>
        <v>2730000</v>
      </c>
      <c r="I6" s="90">
        <f>SUM(I7)</f>
        <v>1396.6</v>
      </c>
    </row>
    <row r="7" spans="1:9" ht="12.75" customHeight="1">
      <c r="A7" s="216" t="s">
        <v>77</v>
      </c>
      <c r="B7" s="65">
        <v>41</v>
      </c>
      <c r="C7" s="79"/>
      <c r="D7" s="79"/>
      <c r="E7" s="80">
        <v>111003</v>
      </c>
      <c r="F7" s="80" t="s">
        <v>342</v>
      </c>
      <c r="G7" s="631">
        <v>2730000</v>
      </c>
      <c r="I7" s="91">
        <v>1396.6</v>
      </c>
    </row>
    <row r="8" spans="1:9" ht="12.75">
      <c r="A8" s="216" t="s">
        <v>78</v>
      </c>
      <c r="B8" s="65"/>
      <c r="C8" s="75">
        <v>120</v>
      </c>
      <c r="D8" s="75"/>
      <c r="E8" s="76"/>
      <c r="F8" s="76" t="s">
        <v>343</v>
      </c>
      <c r="G8" s="686">
        <f>SUM(G9)</f>
        <v>531000</v>
      </c>
      <c r="I8" s="88">
        <f>SUM(I9)</f>
        <v>390.09999999999997</v>
      </c>
    </row>
    <row r="9" spans="1:9" ht="12.75">
      <c r="A9" s="216" t="s">
        <v>79</v>
      </c>
      <c r="B9" s="65"/>
      <c r="C9" s="77"/>
      <c r="D9" s="77">
        <v>121</v>
      </c>
      <c r="E9" s="78"/>
      <c r="F9" s="78" t="s">
        <v>344</v>
      </c>
      <c r="G9" s="687">
        <f>SUM(G10:G12)</f>
        <v>531000</v>
      </c>
      <c r="I9" s="90">
        <f>SUM(I10:I12)</f>
        <v>390.09999999999997</v>
      </c>
    </row>
    <row r="10" spans="1:9" ht="12.75">
      <c r="A10" s="216" t="s">
        <v>81</v>
      </c>
      <c r="B10" s="65">
        <v>41</v>
      </c>
      <c r="C10" s="79"/>
      <c r="D10" s="79"/>
      <c r="E10" s="80">
        <v>121001</v>
      </c>
      <c r="F10" s="80" t="s">
        <v>345</v>
      </c>
      <c r="G10" s="631">
        <v>250000</v>
      </c>
      <c r="I10" s="91">
        <v>187.7</v>
      </c>
    </row>
    <row r="11" spans="1:9" ht="12.75">
      <c r="A11" s="216" t="s">
        <v>82</v>
      </c>
      <c r="B11" s="65">
        <v>41</v>
      </c>
      <c r="C11" s="79"/>
      <c r="D11" s="79"/>
      <c r="E11" s="80">
        <v>121002</v>
      </c>
      <c r="F11" s="80" t="s">
        <v>346</v>
      </c>
      <c r="G11" s="631">
        <v>270000</v>
      </c>
      <c r="I11" s="91">
        <v>195.5</v>
      </c>
    </row>
    <row r="12" spans="1:9" ht="12.75">
      <c r="A12" s="216" t="s">
        <v>83</v>
      </c>
      <c r="B12" s="65">
        <v>41</v>
      </c>
      <c r="C12" s="79"/>
      <c r="D12" s="79"/>
      <c r="E12" s="80">
        <v>121003</v>
      </c>
      <c r="F12" s="80" t="s">
        <v>347</v>
      </c>
      <c r="G12" s="631">
        <v>11000</v>
      </c>
      <c r="I12" s="91">
        <v>6.9</v>
      </c>
    </row>
    <row r="13" spans="1:9" ht="12.75">
      <c r="A13" s="216" t="s">
        <v>85</v>
      </c>
      <c r="B13" s="65"/>
      <c r="C13" s="75">
        <v>130</v>
      </c>
      <c r="D13" s="75"/>
      <c r="E13" s="76"/>
      <c r="F13" s="76" t="s">
        <v>348</v>
      </c>
      <c r="G13" s="686">
        <f>SUM(G14+G21)</f>
        <v>227450</v>
      </c>
      <c r="I13" s="88">
        <f>SUM(I14+I21)</f>
        <v>174.6</v>
      </c>
    </row>
    <row r="14" spans="1:11" ht="12.75">
      <c r="A14" s="216" t="s">
        <v>129</v>
      </c>
      <c r="B14" s="65"/>
      <c r="C14" s="77"/>
      <c r="D14" s="77">
        <v>133</v>
      </c>
      <c r="E14" s="78"/>
      <c r="F14" s="78" t="s">
        <v>349</v>
      </c>
      <c r="G14" s="687">
        <f>SUM(G15:G20)</f>
        <v>226950</v>
      </c>
      <c r="H14" s="286">
        <f>SUM(H15:H20)</f>
        <v>0</v>
      </c>
      <c r="I14" s="105">
        <f>SUM(I15:I20)</f>
        <v>174.6</v>
      </c>
      <c r="J14" s="105">
        <f>SUM(J15:J20)</f>
        <v>0</v>
      </c>
      <c r="K14" s="105">
        <f>SUM(K15:K20)</f>
        <v>0</v>
      </c>
    </row>
    <row r="15" spans="1:9" ht="12.75">
      <c r="A15" s="216" t="s">
        <v>155</v>
      </c>
      <c r="B15" s="65">
        <v>41</v>
      </c>
      <c r="C15" s="79"/>
      <c r="D15" s="79"/>
      <c r="E15" s="80">
        <v>133001</v>
      </c>
      <c r="F15" s="80" t="s">
        <v>350</v>
      </c>
      <c r="G15" s="631">
        <v>10000</v>
      </c>
      <c r="I15" s="91">
        <v>6.2</v>
      </c>
    </row>
    <row r="16" spans="1:9" ht="12.75">
      <c r="A16" s="216" t="s">
        <v>130</v>
      </c>
      <c r="B16" s="65">
        <v>41</v>
      </c>
      <c r="C16" s="79"/>
      <c r="D16" s="79"/>
      <c r="E16" s="80">
        <v>133003</v>
      </c>
      <c r="F16" s="80" t="s">
        <v>351</v>
      </c>
      <c r="G16" s="631">
        <v>600</v>
      </c>
      <c r="I16" s="91">
        <v>0.1</v>
      </c>
    </row>
    <row r="17" spans="1:9" ht="12.75">
      <c r="A17" s="216" t="s">
        <v>133</v>
      </c>
      <c r="B17" s="65">
        <v>41</v>
      </c>
      <c r="C17" s="79"/>
      <c r="D17" s="79"/>
      <c r="E17" s="80">
        <v>133004</v>
      </c>
      <c r="F17" s="80" t="s">
        <v>352</v>
      </c>
      <c r="G17" s="631">
        <v>100</v>
      </c>
      <c r="I17" s="91">
        <v>0.3</v>
      </c>
    </row>
    <row r="18" spans="1:9" ht="12.75">
      <c r="A18" s="216" t="s">
        <v>86</v>
      </c>
      <c r="B18" s="65">
        <v>41</v>
      </c>
      <c r="C18" s="79"/>
      <c r="D18" s="79"/>
      <c r="E18" s="80">
        <v>133006</v>
      </c>
      <c r="F18" s="80" t="s">
        <v>353</v>
      </c>
      <c r="G18" s="631">
        <v>250</v>
      </c>
      <c r="I18" s="91">
        <v>0.4</v>
      </c>
    </row>
    <row r="19" spans="1:9" ht="12.75">
      <c r="A19" s="216" t="s">
        <v>89</v>
      </c>
      <c r="B19" s="65">
        <v>41</v>
      </c>
      <c r="C19" s="79"/>
      <c r="D19" s="79"/>
      <c r="E19" s="80">
        <v>133012</v>
      </c>
      <c r="F19" s="80" t="s">
        <v>354</v>
      </c>
      <c r="G19" s="631">
        <v>16000</v>
      </c>
      <c r="I19" s="91">
        <v>15</v>
      </c>
    </row>
    <row r="20" spans="1:9" ht="12.75">
      <c r="A20" s="216" t="s">
        <v>90</v>
      </c>
      <c r="B20" s="65">
        <v>41</v>
      </c>
      <c r="C20" s="79"/>
      <c r="D20" s="79"/>
      <c r="E20" s="80">
        <v>133013</v>
      </c>
      <c r="F20" s="80" t="s">
        <v>355</v>
      </c>
      <c r="G20" s="631">
        <v>200000</v>
      </c>
      <c r="I20" s="91">
        <v>152.6</v>
      </c>
    </row>
    <row r="21" spans="1:9" ht="12.75">
      <c r="A21" s="216" t="s">
        <v>91</v>
      </c>
      <c r="B21" s="65"/>
      <c r="C21" s="77"/>
      <c r="D21" s="77">
        <v>139</v>
      </c>
      <c r="E21" s="78"/>
      <c r="F21" s="78" t="s">
        <v>356</v>
      </c>
      <c r="G21" s="687">
        <f>SUM(G22:G23)</f>
        <v>500</v>
      </c>
      <c r="I21" s="90">
        <f>SUM(I22:I23)</f>
        <v>0</v>
      </c>
    </row>
    <row r="22" spans="1:9" ht="12.75">
      <c r="A22" s="216" t="s">
        <v>92</v>
      </c>
      <c r="B22" s="65">
        <v>41</v>
      </c>
      <c r="C22" s="79"/>
      <c r="D22" s="79"/>
      <c r="E22" s="80">
        <v>139002</v>
      </c>
      <c r="F22" s="80" t="s">
        <v>357</v>
      </c>
      <c r="G22" s="631"/>
      <c r="I22" s="91">
        <v>0</v>
      </c>
    </row>
    <row r="23" spans="1:9" ht="12.75">
      <c r="A23" s="216" t="s">
        <v>93</v>
      </c>
      <c r="B23" s="65">
        <v>41</v>
      </c>
      <c r="C23" s="92"/>
      <c r="D23" s="93">
        <v>160</v>
      </c>
      <c r="E23" s="94"/>
      <c r="F23" s="94" t="s">
        <v>358</v>
      </c>
      <c r="G23" s="631">
        <v>500</v>
      </c>
      <c r="I23" s="91">
        <v>0</v>
      </c>
    </row>
    <row r="24" spans="1:9" ht="12.75">
      <c r="A24" s="216" t="s">
        <v>94</v>
      </c>
      <c r="B24" s="65"/>
      <c r="C24" s="95">
        <v>200</v>
      </c>
      <c r="D24" s="95"/>
      <c r="E24" s="318"/>
      <c r="F24" s="681" t="s">
        <v>359</v>
      </c>
      <c r="G24" s="688">
        <f>SUM(G25+G31+G45+G47+G48)</f>
        <v>390300</v>
      </c>
      <c r="I24" s="96">
        <f>SUM(I25+I31+I45+I48)</f>
        <v>440.1</v>
      </c>
    </row>
    <row r="25" spans="1:9" ht="12.75">
      <c r="A25" s="216" t="s">
        <v>95</v>
      </c>
      <c r="B25" s="65"/>
      <c r="C25" s="75">
        <v>210</v>
      </c>
      <c r="D25" s="75"/>
      <c r="E25" s="76"/>
      <c r="F25" s="76" t="s">
        <v>360</v>
      </c>
      <c r="G25" s="686">
        <f>SUM(G26:G27)</f>
        <v>207000</v>
      </c>
      <c r="I25" s="88">
        <f>SUM(I26:I27)</f>
        <v>313.3</v>
      </c>
    </row>
    <row r="26" spans="1:9" ht="12.75">
      <c r="A26" s="216" t="s">
        <v>96</v>
      </c>
      <c r="B26" s="65">
        <v>43</v>
      </c>
      <c r="C26" s="97"/>
      <c r="D26" s="97">
        <v>211</v>
      </c>
      <c r="E26" s="98">
        <v>211004</v>
      </c>
      <c r="F26" s="98" t="s">
        <v>361</v>
      </c>
      <c r="G26" s="630"/>
      <c r="I26" s="99">
        <v>35.7</v>
      </c>
    </row>
    <row r="27" spans="1:9" ht="12.75">
      <c r="A27" s="216" t="s">
        <v>99</v>
      </c>
      <c r="B27" s="65"/>
      <c r="C27" s="77"/>
      <c r="D27" s="77">
        <v>212</v>
      </c>
      <c r="E27" s="78"/>
      <c r="F27" s="78" t="s">
        <v>362</v>
      </c>
      <c r="G27" s="687">
        <f>SUM(G28:G30)</f>
        <v>207000</v>
      </c>
      <c r="I27" s="90">
        <f>SUM(I28:I30)</f>
        <v>277.6</v>
      </c>
    </row>
    <row r="28" spans="1:9" ht="12.75">
      <c r="A28" s="216" t="s">
        <v>102</v>
      </c>
      <c r="B28" s="65">
        <v>41</v>
      </c>
      <c r="C28" s="79"/>
      <c r="D28" s="79"/>
      <c r="E28" s="80">
        <v>212002</v>
      </c>
      <c r="F28" s="80" t="s">
        <v>363</v>
      </c>
      <c r="G28" s="689">
        <v>7000</v>
      </c>
      <c r="I28" s="91">
        <v>57</v>
      </c>
    </row>
    <row r="29" spans="1:9" ht="12.75">
      <c r="A29" s="216" t="s">
        <v>103</v>
      </c>
      <c r="B29" s="65">
        <v>41</v>
      </c>
      <c r="C29" s="79"/>
      <c r="D29" s="79"/>
      <c r="E29" s="80">
        <v>212002</v>
      </c>
      <c r="F29" s="80" t="s">
        <v>364</v>
      </c>
      <c r="G29" s="631"/>
      <c r="I29" s="91">
        <v>0</v>
      </c>
    </row>
    <row r="30" spans="1:9" ht="12.75">
      <c r="A30" s="216" t="s">
        <v>104</v>
      </c>
      <c r="B30" s="65">
        <v>41</v>
      </c>
      <c r="C30" s="79"/>
      <c r="D30" s="79"/>
      <c r="E30" s="80">
        <v>212003</v>
      </c>
      <c r="F30" s="80" t="s">
        <v>365</v>
      </c>
      <c r="G30" s="689">
        <v>200000</v>
      </c>
      <c r="I30" s="91">
        <v>220.6</v>
      </c>
    </row>
    <row r="31" spans="1:9" ht="12.75">
      <c r="A31" s="216" t="s">
        <v>106</v>
      </c>
      <c r="B31" s="65"/>
      <c r="C31" s="75">
        <v>220</v>
      </c>
      <c r="D31" s="75"/>
      <c r="E31" s="76"/>
      <c r="F31" s="76" t="s">
        <v>366</v>
      </c>
      <c r="G31" s="686">
        <f>SUM(G32+G34+G36+G43)</f>
        <v>81300</v>
      </c>
      <c r="I31" s="88">
        <f>SUM(I32+I34+I36+I43)</f>
        <v>104.80000000000001</v>
      </c>
    </row>
    <row r="32" spans="1:9" ht="12.75">
      <c r="A32" s="216" t="s">
        <v>107</v>
      </c>
      <c r="B32" s="65"/>
      <c r="C32" s="77"/>
      <c r="D32" s="77">
        <v>221</v>
      </c>
      <c r="E32" s="78"/>
      <c r="F32" s="78" t="s">
        <v>367</v>
      </c>
      <c r="G32" s="687">
        <f>SUM(G33)</f>
        <v>32000</v>
      </c>
      <c r="I32" s="90">
        <f>SUM(I33)</f>
        <v>50.2</v>
      </c>
    </row>
    <row r="33" spans="1:9" ht="12.75">
      <c r="A33" s="216" t="s">
        <v>108</v>
      </c>
      <c r="B33" s="65">
        <v>41</v>
      </c>
      <c r="C33" s="79"/>
      <c r="D33" s="79"/>
      <c r="E33" s="80">
        <v>221004</v>
      </c>
      <c r="F33" s="80" t="s">
        <v>368</v>
      </c>
      <c r="G33" s="631">
        <v>32000</v>
      </c>
      <c r="I33" s="91">
        <v>50.2</v>
      </c>
    </row>
    <row r="34" spans="1:9" ht="12.75">
      <c r="A34" s="216" t="s">
        <v>109</v>
      </c>
      <c r="B34" s="65"/>
      <c r="C34" s="77"/>
      <c r="D34" s="77">
        <v>222</v>
      </c>
      <c r="E34" s="78"/>
      <c r="F34" s="78" t="s">
        <v>369</v>
      </c>
      <c r="G34" s="687">
        <f>SUM(G35)</f>
        <v>0</v>
      </c>
      <c r="I34" s="90">
        <f>SUM(I35)</f>
        <v>3.8</v>
      </c>
    </row>
    <row r="35" spans="1:9" ht="12.75">
      <c r="A35" s="216" t="s">
        <v>110</v>
      </c>
      <c r="B35" s="65">
        <v>41</v>
      </c>
      <c r="C35" s="79"/>
      <c r="D35" s="79"/>
      <c r="E35" s="80">
        <v>222003</v>
      </c>
      <c r="F35" s="80" t="s">
        <v>370</v>
      </c>
      <c r="G35" s="631"/>
      <c r="I35" s="91">
        <v>3.8</v>
      </c>
    </row>
    <row r="36" spans="1:9" ht="12.75">
      <c r="A36" s="216" t="s">
        <v>111</v>
      </c>
      <c r="B36" s="65"/>
      <c r="C36" s="77"/>
      <c r="D36" s="77">
        <v>223</v>
      </c>
      <c r="E36" s="78"/>
      <c r="F36" s="78" t="s">
        <v>371</v>
      </c>
      <c r="G36" s="687">
        <f>SUM(G37:G42)</f>
        <v>48300</v>
      </c>
      <c r="I36" s="90">
        <f>SUM(I37:I41)</f>
        <v>49.800000000000004</v>
      </c>
    </row>
    <row r="37" spans="1:9" ht="12.75">
      <c r="A37" s="216" t="s">
        <v>112</v>
      </c>
      <c r="B37" s="65">
        <v>41</v>
      </c>
      <c r="C37" s="79"/>
      <c r="D37" s="79"/>
      <c r="E37" s="80">
        <v>223001</v>
      </c>
      <c r="F37" s="80" t="s">
        <v>372</v>
      </c>
      <c r="G37" s="631">
        <v>25000</v>
      </c>
      <c r="I37" s="91">
        <v>31.2</v>
      </c>
    </row>
    <row r="38" spans="1:9" ht="12.75">
      <c r="A38" s="216" t="s">
        <v>113</v>
      </c>
      <c r="B38" s="65">
        <v>41</v>
      </c>
      <c r="C38" s="79"/>
      <c r="D38" s="79"/>
      <c r="E38" s="80">
        <v>223001</v>
      </c>
      <c r="F38" s="80" t="s">
        <v>373</v>
      </c>
      <c r="G38" s="631">
        <v>15000</v>
      </c>
      <c r="I38" s="91">
        <v>11</v>
      </c>
    </row>
    <row r="39" spans="1:9" ht="12.75">
      <c r="A39" s="216" t="s">
        <v>167</v>
      </c>
      <c r="B39" s="65">
        <v>41</v>
      </c>
      <c r="C39" s="79"/>
      <c r="D39" s="79"/>
      <c r="E39" s="80">
        <v>223001</v>
      </c>
      <c r="F39" s="80" t="s">
        <v>374</v>
      </c>
      <c r="G39" s="631">
        <v>2500</v>
      </c>
      <c r="I39" s="91">
        <v>2.4</v>
      </c>
    </row>
    <row r="40" spans="1:9" ht="12.75">
      <c r="A40" s="216" t="s">
        <v>115</v>
      </c>
      <c r="B40" s="65">
        <v>41</v>
      </c>
      <c r="C40" s="79"/>
      <c r="D40" s="79"/>
      <c r="E40" s="80">
        <v>223003</v>
      </c>
      <c r="F40" s="80" t="s">
        <v>375</v>
      </c>
      <c r="G40" s="631">
        <v>5000</v>
      </c>
      <c r="I40" s="91">
        <v>5.2</v>
      </c>
    </row>
    <row r="41" spans="1:9" ht="12.75">
      <c r="A41" s="216" t="s">
        <v>139</v>
      </c>
      <c r="B41" s="65" t="s">
        <v>573</v>
      </c>
      <c r="C41" s="79"/>
      <c r="D41" s="79"/>
      <c r="E41" s="80">
        <v>223004</v>
      </c>
      <c r="F41" s="80" t="s">
        <v>572</v>
      </c>
      <c r="G41" s="631"/>
      <c r="I41" s="91">
        <v>0</v>
      </c>
    </row>
    <row r="42" spans="1:9" ht="12.75">
      <c r="A42" s="216" t="s">
        <v>146</v>
      </c>
      <c r="B42" s="65">
        <v>41</v>
      </c>
      <c r="C42" s="79"/>
      <c r="D42" s="79"/>
      <c r="E42" s="80">
        <v>223001</v>
      </c>
      <c r="F42" s="80" t="s">
        <v>413</v>
      </c>
      <c r="G42" s="631">
        <v>800</v>
      </c>
      <c r="I42" s="91"/>
    </row>
    <row r="43" spans="1:9" ht="12.75">
      <c r="A43" s="216" t="s">
        <v>148</v>
      </c>
      <c r="B43" s="65"/>
      <c r="C43" s="77"/>
      <c r="D43" s="77">
        <v>229</v>
      </c>
      <c r="E43" s="78"/>
      <c r="F43" s="78" t="s">
        <v>376</v>
      </c>
      <c r="G43" s="687">
        <f>SUM(G44)</f>
        <v>1000</v>
      </c>
      <c r="I43" s="90">
        <f>SUM(I44)</f>
        <v>1</v>
      </c>
    </row>
    <row r="44" spans="1:9" ht="12.75">
      <c r="A44" s="216" t="s">
        <v>116</v>
      </c>
      <c r="B44" s="65">
        <v>41</v>
      </c>
      <c r="C44" s="79"/>
      <c r="D44" s="79"/>
      <c r="E44" s="80">
        <v>229005</v>
      </c>
      <c r="F44" s="80" t="s">
        <v>377</v>
      </c>
      <c r="G44" s="631">
        <v>1000</v>
      </c>
      <c r="I44" s="91">
        <v>1</v>
      </c>
    </row>
    <row r="45" spans="1:9" ht="12.75">
      <c r="A45" s="216" t="s">
        <v>168</v>
      </c>
      <c r="B45" s="65"/>
      <c r="C45" s="75">
        <v>240</v>
      </c>
      <c r="D45" s="75"/>
      <c r="E45" s="76"/>
      <c r="F45" s="76" t="s">
        <v>378</v>
      </c>
      <c r="G45" s="686">
        <f>SUM(G46:G47)</f>
        <v>0</v>
      </c>
      <c r="I45" s="88">
        <v>0</v>
      </c>
    </row>
    <row r="46" spans="1:9" ht="12.75">
      <c r="A46" s="216" t="s">
        <v>117</v>
      </c>
      <c r="B46" s="65"/>
      <c r="C46" s="77"/>
      <c r="D46" s="77">
        <v>243</v>
      </c>
      <c r="E46" s="78"/>
      <c r="F46" s="78" t="s">
        <v>379</v>
      </c>
      <c r="G46" s="687"/>
      <c r="I46" s="90"/>
    </row>
    <row r="47" spans="1:9" ht="12.75">
      <c r="A47" s="216" t="s">
        <v>118</v>
      </c>
      <c r="B47" s="65"/>
      <c r="C47" s="77"/>
      <c r="D47" s="77">
        <v>244</v>
      </c>
      <c r="E47" s="78"/>
      <c r="F47" s="78" t="s">
        <v>380</v>
      </c>
      <c r="G47" s="687"/>
      <c r="I47" s="90">
        <v>0</v>
      </c>
    </row>
    <row r="48" spans="1:9" ht="12.75">
      <c r="A48" s="216" t="s">
        <v>119</v>
      </c>
      <c r="B48" s="65">
        <v>41</v>
      </c>
      <c r="C48" s="75">
        <v>290</v>
      </c>
      <c r="D48" s="75"/>
      <c r="E48" s="76"/>
      <c r="F48" s="76" t="s">
        <v>381</v>
      </c>
      <c r="G48" s="686">
        <f>G49+G55</f>
        <v>102000</v>
      </c>
      <c r="I48" s="88">
        <f>SUM(I49)</f>
        <v>22</v>
      </c>
    </row>
    <row r="49" spans="1:9" ht="12.75">
      <c r="A49" s="216" t="s">
        <v>170</v>
      </c>
      <c r="B49" s="65"/>
      <c r="C49" s="77"/>
      <c r="D49" s="77">
        <v>292</v>
      </c>
      <c r="E49" s="78"/>
      <c r="F49" s="78" t="s">
        <v>382</v>
      </c>
      <c r="G49" s="687">
        <f>SUM(G50:G54)</f>
        <v>62000</v>
      </c>
      <c r="I49" s="90">
        <f>SUM(I50:I53)</f>
        <v>22</v>
      </c>
    </row>
    <row r="50" spans="1:9" ht="12.75" customHeight="1">
      <c r="A50" s="216" t="s">
        <v>120</v>
      </c>
      <c r="B50" s="65">
        <v>41</v>
      </c>
      <c r="C50" s="79"/>
      <c r="D50" s="79"/>
      <c r="E50" s="80">
        <v>292008</v>
      </c>
      <c r="F50" s="80" t="s">
        <v>383</v>
      </c>
      <c r="G50" s="631">
        <v>20000</v>
      </c>
      <c r="I50" s="91">
        <v>3.4</v>
      </c>
    </row>
    <row r="51" spans="1:9" ht="12.75">
      <c r="A51" s="216" t="s">
        <v>171</v>
      </c>
      <c r="B51" s="65">
        <v>41</v>
      </c>
      <c r="C51" s="79"/>
      <c r="D51" s="79"/>
      <c r="E51" s="80">
        <v>292012</v>
      </c>
      <c r="F51" s="80" t="s">
        <v>384</v>
      </c>
      <c r="G51" s="631">
        <v>1000</v>
      </c>
      <c r="I51" s="91">
        <v>12.3</v>
      </c>
    </row>
    <row r="52" spans="1:9" ht="12.75">
      <c r="A52" s="216" t="s">
        <v>121</v>
      </c>
      <c r="B52" s="65">
        <v>41</v>
      </c>
      <c r="C52" s="79"/>
      <c r="D52" s="79"/>
      <c r="E52" s="80">
        <v>292019</v>
      </c>
      <c r="F52" s="80" t="s">
        <v>385</v>
      </c>
      <c r="G52" s="631">
        <v>40000</v>
      </c>
      <c r="I52" s="91">
        <v>6.3</v>
      </c>
    </row>
    <row r="53" spans="1:9" s="50" customFormat="1" ht="12.75">
      <c r="A53" s="216" t="s">
        <v>172</v>
      </c>
      <c r="B53" s="65">
        <v>41</v>
      </c>
      <c r="C53" s="97"/>
      <c r="D53" s="97"/>
      <c r="E53" s="98">
        <v>292006</v>
      </c>
      <c r="F53" s="98" t="s">
        <v>386</v>
      </c>
      <c r="G53" s="689"/>
      <c r="I53" s="91">
        <v>0</v>
      </c>
    </row>
    <row r="54" spans="1:9" s="50" customFormat="1" ht="12.75">
      <c r="A54" s="216" t="s">
        <v>173</v>
      </c>
      <c r="B54" s="65">
        <v>41</v>
      </c>
      <c r="C54" s="97"/>
      <c r="D54" s="97"/>
      <c r="E54" s="98">
        <v>292027</v>
      </c>
      <c r="F54" s="98" t="s">
        <v>387</v>
      </c>
      <c r="G54" s="689">
        <v>1000</v>
      </c>
      <c r="I54" s="96">
        <f>SUM(I58)</f>
        <v>0</v>
      </c>
    </row>
    <row r="55" spans="1:9" s="50" customFormat="1" ht="12.75">
      <c r="A55" s="216" t="s">
        <v>174</v>
      </c>
      <c r="B55" s="65"/>
      <c r="C55" s="77"/>
      <c r="D55" s="77"/>
      <c r="E55" s="78"/>
      <c r="F55" s="78" t="s">
        <v>475</v>
      </c>
      <c r="G55" s="687">
        <f>SUM(G56:G57)</f>
        <v>40000</v>
      </c>
      <c r="I55" s="96"/>
    </row>
    <row r="56" spans="1:9" s="50" customFormat="1" ht="12.75">
      <c r="A56" s="216" t="s">
        <v>175</v>
      </c>
      <c r="B56" s="65">
        <v>72</v>
      </c>
      <c r="C56" s="79"/>
      <c r="D56" s="79"/>
      <c r="E56" s="80">
        <v>223003</v>
      </c>
      <c r="F56" s="80" t="s">
        <v>476</v>
      </c>
      <c r="G56" s="631">
        <v>40000</v>
      </c>
      <c r="I56" s="96"/>
    </row>
    <row r="57" spans="1:9" s="50" customFormat="1" ht="12.75">
      <c r="A57" s="216" t="s">
        <v>178</v>
      </c>
      <c r="B57" s="65">
        <v>72</v>
      </c>
      <c r="C57" s="97"/>
      <c r="D57" s="97"/>
      <c r="E57" s="98">
        <v>223002</v>
      </c>
      <c r="F57" s="98" t="s">
        <v>382</v>
      </c>
      <c r="G57" s="689"/>
      <c r="I57" s="96"/>
    </row>
    <row r="58" spans="1:11" ht="12.75">
      <c r="A58" s="216" t="s">
        <v>180</v>
      </c>
      <c r="B58" s="65"/>
      <c r="C58" s="95">
        <v>300</v>
      </c>
      <c r="D58" s="95"/>
      <c r="E58" s="318"/>
      <c r="F58" s="681" t="s">
        <v>333</v>
      </c>
      <c r="G58" s="688">
        <f>G59</f>
        <v>1619504.3</v>
      </c>
      <c r="H58" s="287">
        <f>H59</f>
        <v>0</v>
      </c>
      <c r="I58" s="103">
        <f>I59</f>
        <v>0</v>
      </c>
      <c r="J58" s="103">
        <f>J59</f>
        <v>0</v>
      </c>
      <c r="K58" s="103">
        <f>K59</f>
        <v>0</v>
      </c>
    </row>
    <row r="59" spans="1:11" ht="12.75">
      <c r="A59" s="216" t="s">
        <v>181</v>
      </c>
      <c r="B59" s="65"/>
      <c r="C59" s="75">
        <v>310</v>
      </c>
      <c r="D59" s="75"/>
      <c r="E59" s="76"/>
      <c r="F59" s="76" t="s">
        <v>388</v>
      </c>
      <c r="G59" s="686">
        <f>G60+G67</f>
        <v>1619504.3</v>
      </c>
      <c r="H59" s="288">
        <f>SUM(H60:H67)</f>
        <v>0</v>
      </c>
      <c r="I59" s="104">
        <f>SUM(I60:I67)</f>
        <v>0</v>
      </c>
      <c r="J59" s="104">
        <f>SUM(J60:J67)</f>
        <v>0</v>
      </c>
      <c r="K59" s="104">
        <f>SUM(K60:K67)</f>
        <v>0</v>
      </c>
    </row>
    <row r="60" spans="1:9" ht="12.75">
      <c r="A60" s="216" t="s">
        <v>182</v>
      </c>
      <c r="B60" s="65"/>
      <c r="C60" s="77"/>
      <c r="D60" s="77">
        <v>311</v>
      </c>
      <c r="E60" s="78"/>
      <c r="F60" s="78" t="s">
        <v>389</v>
      </c>
      <c r="G60" s="687">
        <f>SUM(G61:G66)</f>
        <v>46617.299999999996</v>
      </c>
      <c r="I60" s="90">
        <f>SUM(I67:I96)</f>
        <v>0</v>
      </c>
    </row>
    <row r="61" spans="1:9" ht="12.75">
      <c r="A61" s="216" t="s">
        <v>183</v>
      </c>
      <c r="B61" s="65" t="s">
        <v>433</v>
      </c>
      <c r="C61" s="97"/>
      <c r="D61" s="97"/>
      <c r="E61" s="98"/>
      <c r="F61" s="98" t="s">
        <v>389</v>
      </c>
      <c r="G61" s="689"/>
      <c r="I61" s="90"/>
    </row>
    <row r="62" spans="1:9" ht="12.75">
      <c r="A62" s="216">
        <v>64</v>
      </c>
      <c r="B62" s="319" t="s">
        <v>575</v>
      </c>
      <c r="C62" s="320"/>
      <c r="D62" s="320"/>
      <c r="E62" s="320"/>
      <c r="F62" s="80" t="s">
        <v>576</v>
      </c>
      <c r="G62" s="689"/>
      <c r="I62" s="90"/>
    </row>
    <row r="63" spans="1:9" ht="12.75">
      <c r="A63" s="216">
        <v>65</v>
      </c>
      <c r="B63" s="321" t="s">
        <v>577</v>
      </c>
      <c r="C63" s="322"/>
      <c r="D63" s="322"/>
      <c r="E63" s="322"/>
      <c r="F63" s="80" t="s">
        <v>576</v>
      </c>
      <c r="G63" s="689"/>
      <c r="I63" s="90"/>
    </row>
    <row r="64" spans="1:9" ht="12.75">
      <c r="A64" s="216">
        <v>66</v>
      </c>
      <c r="B64" s="321" t="s">
        <v>578</v>
      </c>
      <c r="C64" s="322"/>
      <c r="D64" s="322"/>
      <c r="E64" s="322"/>
      <c r="F64" s="80" t="s">
        <v>461</v>
      </c>
      <c r="G64" s="689">
        <v>37293.84</v>
      </c>
      <c r="I64" s="90"/>
    </row>
    <row r="65" spans="1:9" ht="12.75">
      <c r="A65" s="216">
        <v>67</v>
      </c>
      <c r="B65" s="321" t="s">
        <v>579</v>
      </c>
      <c r="C65" s="322"/>
      <c r="D65" s="322"/>
      <c r="E65" s="322"/>
      <c r="F65" s="80" t="s">
        <v>461</v>
      </c>
      <c r="G65" s="689">
        <v>9323.46</v>
      </c>
      <c r="I65" s="90"/>
    </row>
    <row r="66" spans="1:9" ht="12.75">
      <c r="A66" s="216">
        <v>68</v>
      </c>
      <c r="B66" s="65">
        <v>71</v>
      </c>
      <c r="C66" s="97"/>
      <c r="D66" s="97"/>
      <c r="E66" s="97"/>
      <c r="F66" s="98" t="s">
        <v>434</v>
      </c>
      <c r="G66" s="689"/>
      <c r="I66" s="90"/>
    </row>
    <row r="67" spans="1:9" ht="12.75">
      <c r="A67" s="216">
        <v>69</v>
      </c>
      <c r="B67" s="65"/>
      <c r="C67" s="77"/>
      <c r="D67" s="77">
        <v>312</v>
      </c>
      <c r="E67" s="78"/>
      <c r="F67" s="78" t="s">
        <v>390</v>
      </c>
      <c r="G67" s="687">
        <f>SUM(G68:G102)</f>
        <v>1572887</v>
      </c>
      <c r="I67" s="91">
        <v>0</v>
      </c>
    </row>
    <row r="68" spans="1:11" ht="12.75" customHeight="1">
      <c r="A68" s="216">
        <v>70</v>
      </c>
      <c r="B68" s="65">
        <v>111</v>
      </c>
      <c r="C68" s="79"/>
      <c r="D68" s="79"/>
      <c r="E68" s="80">
        <v>312001</v>
      </c>
      <c r="F68" s="80" t="s">
        <v>391</v>
      </c>
      <c r="G68" s="630"/>
      <c r="H68" s="289"/>
      <c r="I68" s="79"/>
      <c r="J68" s="79"/>
      <c r="K68" s="79"/>
    </row>
    <row r="69" spans="1:11" ht="12.75">
      <c r="A69" s="216">
        <v>71</v>
      </c>
      <c r="B69" s="65">
        <v>111</v>
      </c>
      <c r="C69" s="79"/>
      <c r="D69" s="79"/>
      <c r="E69" s="80">
        <v>312001</v>
      </c>
      <c r="F69" s="80" t="s">
        <v>392</v>
      </c>
      <c r="G69" s="630">
        <v>15000</v>
      </c>
      <c r="H69" s="289">
        <v>111</v>
      </c>
      <c r="I69" s="79"/>
      <c r="J69" s="79"/>
      <c r="K69" s="79">
        <v>312001</v>
      </c>
    </row>
    <row r="70" spans="1:11" ht="12.75">
      <c r="A70" s="216">
        <v>72</v>
      </c>
      <c r="B70" s="65">
        <v>111</v>
      </c>
      <c r="C70" s="79"/>
      <c r="D70" s="79"/>
      <c r="E70" s="80">
        <v>312001</v>
      </c>
      <c r="F70" s="80" t="s">
        <v>393</v>
      </c>
      <c r="G70" s="630">
        <v>2200</v>
      </c>
      <c r="H70" s="289">
        <v>111</v>
      </c>
      <c r="I70" s="79"/>
      <c r="J70" s="79"/>
      <c r="K70" s="79">
        <v>312001</v>
      </c>
    </row>
    <row r="71" spans="1:11" ht="12.75">
      <c r="A71" s="216">
        <v>73</v>
      </c>
      <c r="B71" s="65">
        <v>111</v>
      </c>
      <c r="C71" s="79"/>
      <c r="D71" s="79"/>
      <c r="E71" s="80">
        <v>312001</v>
      </c>
      <c r="F71" s="80" t="s">
        <v>394</v>
      </c>
      <c r="G71" s="630">
        <v>13700</v>
      </c>
      <c r="H71" s="289">
        <v>111</v>
      </c>
      <c r="I71" s="79"/>
      <c r="J71" s="79"/>
      <c r="K71" s="79">
        <v>312001</v>
      </c>
    </row>
    <row r="72" spans="1:11" ht="12.75">
      <c r="A72" s="216">
        <v>74</v>
      </c>
      <c r="B72" s="65">
        <v>111</v>
      </c>
      <c r="C72" s="79"/>
      <c r="D72" s="79"/>
      <c r="E72" s="80">
        <v>312001</v>
      </c>
      <c r="F72" s="80" t="s">
        <v>395</v>
      </c>
      <c r="G72" s="630">
        <v>15600</v>
      </c>
      <c r="H72" s="289">
        <v>111</v>
      </c>
      <c r="I72" s="79"/>
      <c r="J72" s="79"/>
      <c r="K72" s="79">
        <v>312001</v>
      </c>
    </row>
    <row r="73" spans="1:11" ht="12.75">
      <c r="A73" s="216">
        <v>75</v>
      </c>
      <c r="B73" s="65">
        <v>111</v>
      </c>
      <c r="C73" s="79"/>
      <c r="D73" s="79"/>
      <c r="E73" s="80">
        <v>312001</v>
      </c>
      <c r="F73" s="80" t="s">
        <v>396</v>
      </c>
      <c r="G73" s="630">
        <v>6600</v>
      </c>
      <c r="H73" s="289">
        <v>111</v>
      </c>
      <c r="I73" s="79"/>
      <c r="J73" s="79"/>
      <c r="K73" s="79">
        <v>312001</v>
      </c>
    </row>
    <row r="74" spans="1:11" ht="12.75">
      <c r="A74" s="216">
        <v>76</v>
      </c>
      <c r="B74" s="65">
        <v>111</v>
      </c>
      <c r="C74" s="79"/>
      <c r="D74" s="79"/>
      <c r="E74" s="80">
        <v>312001</v>
      </c>
      <c r="F74" s="80" t="s">
        <v>416</v>
      </c>
      <c r="G74" s="630">
        <v>3700</v>
      </c>
      <c r="H74" s="289">
        <v>111</v>
      </c>
      <c r="I74" s="79"/>
      <c r="J74" s="79"/>
      <c r="K74" s="79">
        <v>312001</v>
      </c>
    </row>
    <row r="75" spans="1:11" ht="12.75">
      <c r="A75" s="216">
        <v>77</v>
      </c>
      <c r="B75" s="65">
        <v>111</v>
      </c>
      <c r="C75" s="79"/>
      <c r="D75" s="79"/>
      <c r="E75" s="80">
        <v>312001</v>
      </c>
      <c r="F75" s="80" t="s">
        <v>397</v>
      </c>
      <c r="G75" s="630">
        <v>18500</v>
      </c>
      <c r="H75" s="289"/>
      <c r="I75" s="79"/>
      <c r="J75" s="79"/>
      <c r="K75" s="79"/>
    </row>
    <row r="76" spans="1:11" ht="12.75">
      <c r="A76" s="216">
        <v>78</v>
      </c>
      <c r="B76" s="65">
        <v>111</v>
      </c>
      <c r="C76" s="79"/>
      <c r="D76" s="79"/>
      <c r="E76" s="80">
        <v>312001</v>
      </c>
      <c r="F76" s="80" t="s">
        <v>398</v>
      </c>
      <c r="G76" s="630">
        <v>12750</v>
      </c>
      <c r="H76" s="289">
        <v>111</v>
      </c>
      <c r="I76" s="79"/>
      <c r="J76" s="79"/>
      <c r="K76" s="79">
        <v>312001</v>
      </c>
    </row>
    <row r="77" spans="1:11" ht="12.75">
      <c r="A77" s="216">
        <v>79</v>
      </c>
      <c r="B77" s="65">
        <v>111</v>
      </c>
      <c r="C77" s="79"/>
      <c r="D77" s="79"/>
      <c r="E77" s="80">
        <v>312001</v>
      </c>
      <c r="F77" s="80" t="s">
        <v>581</v>
      </c>
      <c r="G77" s="630">
        <v>11300</v>
      </c>
      <c r="H77" s="289"/>
      <c r="I77" s="79"/>
      <c r="J77" s="79"/>
      <c r="K77" s="79"/>
    </row>
    <row r="78" spans="1:11" ht="12.75">
      <c r="A78" s="216">
        <v>80</v>
      </c>
      <c r="B78" s="65">
        <v>111</v>
      </c>
      <c r="C78" s="79"/>
      <c r="D78" s="79"/>
      <c r="E78" s="80">
        <v>312001</v>
      </c>
      <c r="F78" s="80" t="s">
        <v>582</v>
      </c>
      <c r="G78" s="630">
        <v>10000</v>
      </c>
      <c r="H78" s="289"/>
      <c r="I78" s="79"/>
      <c r="J78" s="79"/>
      <c r="K78" s="79"/>
    </row>
    <row r="79" spans="1:11" ht="12.75">
      <c r="A79" s="216">
        <v>81</v>
      </c>
      <c r="B79" s="65">
        <v>111</v>
      </c>
      <c r="C79" s="79"/>
      <c r="D79" s="79"/>
      <c r="E79" s="98">
        <v>312012</v>
      </c>
      <c r="F79" s="80" t="s">
        <v>405</v>
      </c>
      <c r="G79" s="630">
        <v>1346957</v>
      </c>
      <c r="H79" s="289">
        <v>111</v>
      </c>
      <c r="I79" s="79"/>
      <c r="J79" s="79"/>
      <c r="K79" s="97">
        <v>312001</v>
      </c>
    </row>
    <row r="80" spans="1:11" ht="12.75">
      <c r="A80" s="216">
        <v>82</v>
      </c>
      <c r="B80" s="65">
        <v>111</v>
      </c>
      <c r="C80" s="79"/>
      <c r="D80" s="79"/>
      <c r="E80" s="80">
        <v>312001</v>
      </c>
      <c r="F80" s="80" t="s">
        <v>504</v>
      </c>
      <c r="G80" s="630"/>
      <c r="H80" s="289"/>
      <c r="I80" s="79"/>
      <c r="J80" s="79"/>
      <c r="K80" s="79"/>
    </row>
    <row r="81" spans="1:11" ht="12.75">
      <c r="A81" s="216">
        <v>83</v>
      </c>
      <c r="B81" s="65">
        <v>111</v>
      </c>
      <c r="C81" s="79"/>
      <c r="D81" s="79"/>
      <c r="E81" s="80">
        <v>312001</v>
      </c>
      <c r="F81" s="80" t="s">
        <v>399</v>
      </c>
      <c r="G81" s="630">
        <v>3000</v>
      </c>
      <c r="H81" s="289">
        <v>111</v>
      </c>
      <c r="I81" s="79"/>
      <c r="J81" s="79"/>
      <c r="K81" s="79">
        <v>312001</v>
      </c>
    </row>
    <row r="82" spans="1:11" ht="12.75">
      <c r="A82" s="216">
        <v>84</v>
      </c>
      <c r="B82" s="65">
        <v>111</v>
      </c>
      <c r="C82" s="79"/>
      <c r="D82" s="79"/>
      <c r="E82" s="98">
        <v>312012</v>
      </c>
      <c r="F82" s="80" t="s">
        <v>400</v>
      </c>
      <c r="G82" s="630">
        <v>11000</v>
      </c>
      <c r="H82" s="289">
        <v>111</v>
      </c>
      <c r="I82" s="79"/>
      <c r="J82" s="79"/>
      <c r="K82" s="79">
        <v>312001</v>
      </c>
    </row>
    <row r="83" spans="1:11" ht="12.75">
      <c r="A83" s="216">
        <v>85</v>
      </c>
      <c r="B83" s="65">
        <v>111</v>
      </c>
      <c r="C83" s="79"/>
      <c r="D83" s="79"/>
      <c r="E83" s="98">
        <v>312012</v>
      </c>
      <c r="F83" s="80" t="s">
        <v>401</v>
      </c>
      <c r="G83" s="630">
        <v>2300</v>
      </c>
      <c r="H83" s="289">
        <v>111</v>
      </c>
      <c r="I83" s="79"/>
      <c r="J83" s="79"/>
      <c r="K83" s="97">
        <v>312001</v>
      </c>
    </row>
    <row r="84" spans="1:11" ht="12.75">
      <c r="A84" s="216">
        <v>86</v>
      </c>
      <c r="B84" s="65">
        <v>111</v>
      </c>
      <c r="C84" s="79"/>
      <c r="D84" s="79"/>
      <c r="E84" s="98">
        <v>312002</v>
      </c>
      <c r="F84" s="80" t="s">
        <v>477</v>
      </c>
      <c r="G84" s="630">
        <v>100</v>
      </c>
      <c r="H84" s="289"/>
      <c r="I84" s="79"/>
      <c r="J84" s="79"/>
      <c r="K84" s="97"/>
    </row>
    <row r="85" spans="1:11" ht="12.75">
      <c r="A85" s="216">
        <v>87</v>
      </c>
      <c r="B85" s="65">
        <v>111</v>
      </c>
      <c r="C85" s="79"/>
      <c r="D85" s="79"/>
      <c r="E85" s="98">
        <v>312012</v>
      </c>
      <c r="F85" s="80" t="s">
        <v>402</v>
      </c>
      <c r="G85" s="630">
        <v>2400</v>
      </c>
      <c r="H85" s="289"/>
      <c r="I85" s="79"/>
      <c r="J85" s="79"/>
      <c r="K85" s="97"/>
    </row>
    <row r="86" spans="1:11" ht="12.75">
      <c r="A86" s="216">
        <v>88</v>
      </c>
      <c r="B86" s="65">
        <v>111</v>
      </c>
      <c r="C86" s="79"/>
      <c r="D86" s="79"/>
      <c r="E86" s="98">
        <v>312012</v>
      </c>
      <c r="F86" s="80" t="s">
        <v>403</v>
      </c>
      <c r="G86" s="630">
        <v>1100</v>
      </c>
      <c r="H86" s="289">
        <v>111</v>
      </c>
      <c r="I86" s="79"/>
      <c r="J86" s="79"/>
      <c r="K86" s="97">
        <v>312001</v>
      </c>
    </row>
    <row r="87" spans="1:11" ht="12.75">
      <c r="A87" s="216">
        <v>89</v>
      </c>
      <c r="B87" s="65">
        <v>111</v>
      </c>
      <c r="C87" s="79"/>
      <c r="D87" s="79"/>
      <c r="E87" s="98">
        <v>312012</v>
      </c>
      <c r="F87" s="80" t="s">
        <v>404</v>
      </c>
      <c r="G87" s="630">
        <v>28000</v>
      </c>
      <c r="H87" s="289">
        <v>111</v>
      </c>
      <c r="I87" s="79"/>
      <c r="J87" s="79"/>
      <c r="K87" s="97">
        <v>312001</v>
      </c>
    </row>
    <row r="88" spans="1:11" ht="12.75">
      <c r="A88" s="216">
        <v>90</v>
      </c>
      <c r="B88" s="65">
        <v>111</v>
      </c>
      <c r="C88" s="79"/>
      <c r="D88" s="79"/>
      <c r="E88" s="80">
        <v>312001</v>
      </c>
      <c r="F88" s="80" t="s">
        <v>574</v>
      </c>
      <c r="G88" s="630">
        <v>480</v>
      </c>
      <c r="H88" s="289">
        <v>111</v>
      </c>
      <c r="I88" s="79"/>
      <c r="J88" s="79"/>
      <c r="K88" s="97">
        <v>312001</v>
      </c>
    </row>
    <row r="89" spans="1:11" ht="12.75">
      <c r="A89" s="216">
        <v>91</v>
      </c>
      <c r="B89" s="65">
        <v>111</v>
      </c>
      <c r="C89" s="79"/>
      <c r="D89" s="79"/>
      <c r="E89" s="80">
        <v>312001</v>
      </c>
      <c r="F89" s="80" t="s">
        <v>478</v>
      </c>
      <c r="G89" s="630"/>
      <c r="H89" s="289">
        <v>111</v>
      </c>
      <c r="I89" s="79"/>
      <c r="J89" s="79"/>
      <c r="K89" s="97">
        <v>312001</v>
      </c>
    </row>
    <row r="90" spans="1:11" ht="12.75">
      <c r="A90" s="216">
        <v>92</v>
      </c>
      <c r="B90" s="65">
        <v>111</v>
      </c>
      <c r="C90" s="79"/>
      <c r="D90" s="79"/>
      <c r="E90" s="80">
        <v>312001</v>
      </c>
      <c r="F90" s="80" t="s">
        <v>417</v>
      </c>
      <c r="G90" s="630">
        <v>8500</v>
      </c>
      <c r="H90" s="289">
        <v>111</v>
      </c>
      <c r="I90" s="79"/>
      <c r="J90" s="79"/>
      <c r="K90" s="97">
        <v>312001</v>
      </c>
    </row>
    <row r="91" spans="1:11" ht="12.75">
      <c r="A91" s="216">
        <v>93</v>
      </c>
      <c r="B91" s="65">
        <v>111</v>
      </c>
      <c r="C91" s="79"/>
      <c r="D91" s="79"/>
      <c r="E91" s="80">
        <v>312001</v>
      </c>
      <c r="F91" s="80" t="s">
        <v>479</v>
      </c>
      <c r="G91" s="630"/>
      <c r="H91" s="289"/>
      <c r="I91" s="79"/>
      <c r="J91" s="79"/>
      <c r="K91" s="97"/>
    </row>
    <row r="92" spans="1:11" ht="12.75">
      <c r="A92" s="216">
        <v>94</v>
      </c>
      <c r="B92" s="65">
        <v>111</v>
      </c>
      <c r="C92" s="79"/>
      <c r="D92" s="79"/>
      <c r="E92" s="80">
        <v>312001</v>
      </c>
      <c r="F92" s="80" t="s">
        <v>480</v>
      </c>
      <c r="G92" s="630"/>
      <c r="H92" s="289"/>
      <c r="I92" s="79"/>
      <c r="J92" s="79"/>
      <c r="K92" s="97"/>
    </row>
    <row r="93" spans="1:11" ht="12.75">
      <c r="A93" s="216">
        <v>95</v>
      </c>
      <c r="B93" s="65">
        <v>111</v>
      </c>
      <c r="C93" s="79"/>
      <c r="D93" s="79"/>
      <c r="E93" s="80">
        <v>312001</v>
      </c>
      <c r="F93" s="80" t="s">
        <v>436</v>
      </c>
      <c r="G93" s="631">
        <v>4000</v>
      </c>
      <c r="H93" s="289">
        <v>1152</v>
      </c>
      <c r="I93" s="79"/>
      <c r="J93" s="79"/>
      <c r="K93" s="79">
        <v>312002</v>
      </c>
    </row>
    <row r="94" spans="1:11" ht="12.75">
      <c r="A94" s="216">
        <v>96</v>
      </c>
      <c r="B94" s="107" t="s">
        <v>419</v>
      </c>
      <c r="C94" s="81"/>
      <c r="D94" s="81"/>
      <c r="E94" s="82">
        <v>312007</v>
      </c>
      <c r="F94" s="80" t="s">
        <v>406</v>
      </c>
      <c r="G94" s="630">
        <v>10000</v>
      </c>
      <c r="H94" s="290">
        <v>71</v>
      </c>
      <c r="I94" s="81"/>
      <c r="J94" s="81"/>
      <c r="K94" s="81">
        <v>312007</v>
      </c>
    </row>
    <row r="95" spans="1:11" ht="12.75">
      <c r="A95" s="216">
        <v>97</v>
      </c>
      <c r="B95" s="107" t="s">
        <v>419</v>
      </c>
      <c r="C95" s="81"/>
      <c r="D95" s="81"/>
      <c r="E95" s="82">
        <v>312011</v>
      </c>
      <c r="F95" s="80" t="s">
        <v>407</v>
      </c>
      <c r="G95" s="630">
        <v>5000</v>
      </c>
      <c r="H95" s="290">
        <v>111</v>
      </c>
      <c r="I95" s="81"/>
      <c r="J95" s="81"/>
      <c r="K95" s="81">
        <v>312001</v>
      </c>
    </row>
    <row r="96" spans="1:14" ht="12.75">
      <c r="A96" s="216">
        <v>98</v>
      </c>
      <c r="B96" s="107" t="s">
        <v>419</v>
      </c>
      <c r="C96" s="81"/>
      <c r="D96" s="81"/>
      <c r="E96" s="82">
        <v>312007</v>
      </c>
      <c r="F96" s="80" t="s">
        <v>418</v>
      </c>
      <c r="G96" s="630">
        <v>7000</v>
      </c>
      <c r="H96" s="290"/>
      <c r="I96" s="81"/>
      <c r="J96" s="81"/>
      <c r="K96" s="81"/>
      <c r="N96" s="39"/>
    </row>
    <row r="97" spans="1:11" ht="12.75">
      <c r="A97" s="216">
        <v>99</v>
      </c>
      <c r="B97" s="107" t="s">
        <v>421</v>
      </c>
      <c r="C97" s="81"/>
      <c r="D97" s="81"/>
      <c r="E97" s="82">
        <v>312001</v>
      </c>
      <c r="F97" s="80" t="s">
        <v>435</v>
      </c>
      <c r="G97" s="630">
        <v>10000</v>
      </c>
      <c r="H97" s="132"/>
      <c r="I97" s="132"/>
      <c r="J97" s="132"/>
      <c r="K97" s="132"/>
    </row>
    <row r="98" spans="1:11" ht="12.75">
      <c r="A98" s="216">
        <v>100</v>
      </c>
      <c r="B98" s="107" t="s">
        <v>422</v>
      </c>
      <c r="C98" s="81"/>
      <c r="D98" s="81"/>
      <c r="E98" s="82">
        <v>312001</v>
      </c>
      <c r="F98" s="80" t="s">
        <v>435</v>
      </c>
      <c r="G98" s="630">
        <v>2500</v>
      </c>
      <c r="H98" s="132"/>
      <c r="I98" s="132"/>
      <c r="J98" s="132"/>
      <c r="K98" s="132"/>
    </row>
    <row r="99" spans="1:11" ht="12.75">
      <c r="A99" s="216">
        <v>101</v>
      </c>
      <c r="B99" s="107" t="s">
        <v>421</v>
      </c>
      <c r="C99" s="81"/>
      <c r="D99" s="81"/>
      <c r="E99" s="82">
        <v>312001</v>
      </c>
      <c r="F99" s="80" t="s">
        <v>459</v>
      </c>
      <c r="G99" s="630">
        <v>16800</v>
      </c>
      <c r="H99" s="132"/>
      <c r="I99" s="132"/>
      <c r="J99" s="132"/>
      <c r="K99" s="132"/>
    </row>
    <row r="100" spans="1:11" ht="12.75">
      <c r="A100" s="216">
        <v>102</v>
      </c>
      <c r="B100" s="107" t="s">
        <v>422</v>
      </c>
      <c r="C100" s="81"/>
      <c r="D100" s="81"/>
      <c r="E100" s="82">
        <v>312001</v>
      </c>
      <c r="F100" s="80" t="s">
        <v>459</v>
      </c>
      <c r="G100" s="630">
        <v>4400</v>
      </c>
      <c r="H100" s="132"/>
      <c r="I100" s="132"/>
      <c r="J100" s="132"/>
      <c r="K100" s="132"/>
    </row>
    <row r="101" spans="1:7" ht="12.75">
      <c r="A101" s="216">
        <v>103</v>
      </c>
      <c r="B101" s="107" t="s">
        <v>421</v>
      </c>
      <c r="C101" s="81"/>
      <c r="D101" s="81"/>
      <c r="E101" s="295">
        <v>312001</v>
      </c>
      <c r="F101" s="80" t="s">
        <v>423</v>
      </c>
      <c r="G101" s="689"/>
    </row>
    <row r="102" spans="1:7" ht="13.5" thickBot="1">
      <c r="A102" s="294">
        <v>104</v>
      </c>
      <c r="B102" s="107" t="s">
        <v>422</v>
      </c>
      <c r="C102" s="81"/>
      <c r="D102" s="81"/>
      <c r="E102" s="295">
        <v>312001</v>
      </c>
      <c r="F102" s="82" t="s">
        <v>424</v>
      </c>
      <c r="G102" s="690"/>
    </row>
    <row r="103" spans="1:7" ht="13.5" thickBot="1">
      <c r="A103" s="325">
        <v>105</v>
      </c>
      <c r="B103" s="326"/>
      <c r="C103" s="488"/>
      <c r="D103" s="488"/>
      <c r="E103" s="488"/>
      <c r="F103" s="682"/>
      <c r="G103" s="691">
        <f>G4+G24+G58</f>
        <v>5498254.3</v>
      </c>
    </row>
    <row r="104" spans="1:6" ht="15" thickBot="1">
      <c r="A104" s="100"/>
      <c r="B104" s="100"/>
      <c r="C104" s="100"/>
      <c r="D104" s="100"/>
      <c r="E104" s="100"/>
      <c r="F104" s="100"/>
    </row>
    <row r="105" spans="1:7" ht="13.5" thickBot="1">
      <c r="A105" s="483" t="s">
        <v>620</v>
      </c>
      <c r="B105" s="484"/>
      <c r="C105" s="484"/>
      <c r="D105" s="484"/>
      <c r="E105" s="484"/>
      <c r="F105" s="484"/>
      <c r="G105" s="485"/>
    </row>
    <row r="106" spans="1:7" ht="13.5" thickBot="1">
      <c r="A106" s="314"/>
      <c r="B106" s="315"/>
      <c r="C106" s="315"/>
      <c r="D106" s="315"/>
      <c r="E106" s="315"/>
      <c r="F106" s="316"/>
      <c r="G106" s="692">
        <v>2019</v>
      </c>
    </row>
    <row r="107" spans="1:7" ht="12.75">
      <c r="A107" s="216">
        <v>1</v>
      </c>
      <c r="B107" s="65">
        <v>72</v>
      </c>
      <c r="C107" s="79"/>
      <c r="D107" s="79"/>
      <c r="E107" s="79">
        <v>223002</v>
      </c>
      <c r="F107" s="693" t="s">
        <v>559</v>
      </c>
      <c r="G107" s="694">
        <v>14000</v>
      </c>
    </row>
    <row r="108" spans="1:7" ht="12.75">
      <c r="A108" s="216">
        <v>2</v>
      </c>
      <c r="B108" s="65" t="s">
        <v>573</v>
      </c>
      <c r="C108" s="79"/>
      <c r="D108" s="79"/>
      <c r="E108" s="79">
        <v>223003</v>
      </c>
      <c r="F108" s="80" t="s">
        <v>564</v>
      </c>
      <c r="G108" s="631">
        <v>150900</v>
      </c>
    </row>
    <row r="109" spans="1:7" ht="12.75">
      <c r="A109" s="216">
        <v>3</v>
      </c>
      <c r="B109" s="65">
        <v>41</v>
      </c>
      <c r="C109" s="79"/>
      <c r="D109" s="79"/>
      <c r="E109" s="79">
        <v>223002</v>
      </c>
      <c r="F109" s="80" t="s">
        <v>560</v>
      </c>
      <c r="G109" s="631">
        <v>3000</v>
      </c>
    </row>
    <row r="110" spans="1:7" ht="12.75">
      <c r="A110" s="216">
        <v>4</v>
      </c>
      <c r="B110" s="65">
        <v>72</v>
      </c>
      <c r="C110" s="79"/>
      <c r="D110" s="79"/>
      <c r="E110" s="79">
        <v>223002</v>
      </c>
      <c r="F110" s="80" t="s">
        <v>561</v>
      </c>
      <c r="G110" s="631">
        <v>8800</v>
      </c>
    </row>
    <row r="111" spans="1:7" ht="12.75">
      <c r="A111" s="216">
        <v>5</v>
      </c>
      <c r="B111" s="65" t="s">
        <v>573</v>
      </c>
      <c r="C111" s="79"/>
      <c r="D111" s="79"/>
      <c r="E111" s="79">
        <v>223003</v>
      </c>
      <c r="F111" s="80" t="s">
        <v>563</v>
      </c>
      <c r="G111" s="631">
        <v>43560</v>
      </c>
    </row>
    <row r="112" spans="1:7" ht="12.75">
      <c r="A112" s="216">
        <v>6</v>
      </c>
      <c r="B112" s="65">
        <v>41</v>
      </c>
      <c r="C112" s="79"/>
      <c r="D112" s="79"/>
      <c r="E112" s="79">
        <v>223002</v>
      </c>
      <c r="F112" s="80" t="s">
        <v>562</v>
      </c>
      <c r="G112" s="631">
        <v>500</v>
      </c>
    </row>
    <row r="113" spans="1:7" ht="12.75">
      <c r="A113" s="216">
        <v>7</v>
      </c>
      <c r="B113" s="65" t="s">
        <v>578</v>
      </c>
      <c r="C113" s="79"/>
      <c r="D113" s="79"/>
      <c r="E113" s="79">
        <v>223002</v>
      </c>
      <c r="F113" s="80" t="s">
        <v>599</v>
      </c>
      <c r="G113" s="631">
        <v>24120</v>
      </c>
    </row>
    <row r="114" spans="1:7" ht="12.75">
      <c r="A114" s="216">
        <v>8</v>
      </c>
      <c r="B114" s="65">
        <v>72</v>
      </c>
      <c r="C114" s="79"/>
      <c r="D114" s="79"/>
      <c r="E114" s="79">
        <v>223003</v>
      </c>
      <c r="F114" s="80" t="s">
        <v>565</v>
      </c>
      <c r="G114" s="631">
        <v>16000</v>
      </c>
    </row>
    <row r="115" spans="1:7" ht="13.5" thickBot="1">
      <c r="A115" s="294">
        <v>9</v>
      </c>
      <c r="B115" s="107">
        <v>41</v>
      </c>
      <c r="C115" s="108"/>
      <c r="D115" s="108"/>
      <c r="E115" s="108">
        <v>223002</v>
      </c>
      <c r="F115" s="295" t="s">
        <v>566</v>
      </c>
      <c r="G115" s="690"/>
    </row>
    <row r="116" spans="1:7" ht="13.5" thickBot="1">
      <c r="A116" s="323">
        <v>10</v>
      </c>
      <c r="B116" s="324"/>
      <c r="C116" s="486"/>
      <c r="D116" s="487"/>
      <c r="E116" s="487"/>
      <c r="F116" s="487"/>
      <c r="G116" s="695">
        <f>SUM(G107:G115)</f>
        <v>260880</v>
      </c>
    </row>
    <row r="117" spans="1:2" ht="13.5" thickBot="1">
      <c r="A117"/>
      <c r="B117"/>
    </row>
    <row r="118" spans="1:7" ht="13.5" thickBot="1">
      <c r="A118" s="489" t="s">
        <v>630</v>
      </c>
      <c r="B118" s="490"/>
      <c r="C118" s="490"/>
      <c r="D118" s="490"/>
      <c r="E118" s="490"/>
      <c r="F118" s="490"/>
      <c r="G118" s="696">
        <f>G116+G103</f>
        <v>5759134.3</v>
      </c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</sheetData>
  <sheetProtection selectLockedCells="1" selectUnlockedCells="1"/>
  <mergeCells count="11">
    <mergeCell ref="B2:B3"/>
    <mergeCell ref="A105:G105"/>
    <mergeCell ref="C116:F116"/>
    <mergeCell ref="C103:F103"/>
    <mergeCell ref="A118:F118"/>
    <mergeCell ref="A1:F1"/>
    <mergeCell ref="A2:A3"/>
    <mergeCell ref="C2:C3"/>
    <mergeCell ref="D2:D3"/>
    <mergeCell ref="E2:E3"/>
    <mergeCell ref="F2:F3"/>
  </mergeCells>
  <printOptions horizontalCentered="1"/>
  <pageMargins left="0.2362204724409449" right="0.2362204724409449" top="0.7480314960629921" bottom="0.7480314960629921" header="0.5118110236220472" footer="0.5118110236220472"/>
  <pageSetup firstPageNumber="1" useFirstPageNumber="1" fitToHeight="3" fitToWidth="1"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40">
      <selection activeCell="B68" sqref="B68"/>
    </sheetView>
  </sheetViews>
  <sheetFormatPr defaultColWidth="9.140625" defaultRowHeight="12.75"/>
  <cols>
    <col min="1" max="1" width="29.57421875" style="0" bestFit="1" customWidth="1"/>
    <col min="2" max="2" width="57.7109375" style="0" bestFit="1" customWidth="1"/>
    <col min="3" max="3" width="19.421875" style="0" bestFit="1" customWidth="1"/>
    <col min="4" max="6" width="15.421875" style="0" bestFit="1" customWidth="1"/>
    <col min="7" max="7" width="17.8515625" style="0" bestFit="1" customWidth="1"/>
    <col min="8" max="8" width="11.7109375" style="0" bestFit="1" customWidth="1"/>
  </cols>
  <sheetData>
    <row r="1" spans="1:7" ht="18">
      <c r="A1" s="358" t="s">
        <v>546</v>
      </c>
      <c r="B1" s="358"/>
      <c r="C1" s="358"/>
      <c r="D1" s="358"/>
      <c r="E1" s="358"/>
      <c r="F1" s="358"/>
      <c r="G1" s="358"/>
    </row>
    <row r="2" spans="1:7" ht="18">
      <c r="A2" s="255"/>
      <c r="B2" s="256"/>
      <c r="C2" s="257"/>
      <c r="D2" s="257"/>
      <c r="E2" s="257"/>
      <c r="F2" s="257"/>
      <c r="G2" s="257"/>
    </row>
    <row r="3" spans="1:7" ht="18">
      <c r="A3" s="359" t="s">
        <v>536</v>
      </c>
      <c r="B3" s="359" t="s">
        <v>534</v>
      </c>
      <c r="C3" s="361" t="s">
        <v>535</v>
      </c>
      <c r="D3" s="363" t="s">
        <v>537</v>
      </c>
      <c r="E3" s="363"/>
      <c r="F3" s="363"/>
      <c r="G3" s="363"/>
    </row>
    <row r="4" spans="1:7" ht="18">
      <c r="A4" s="360"/>
      <c r="B4" s="360"/>
      <c r="C4" s="362"/>
      <c r="D4" s="248">
        <v>46</v>
      </c>
      <c r="E4" s="248">
        <v>43</v>
      </c>
      <c r="F4" s="248">
        <v>41</v>
      </c>
      <c r="G4" s="248">
        <v>111</v>
      </c>
    </row>
    <row r="5" spans="1:8" ht="18">
      <c r="A5" s="272" t="s">
        <v>551</v>
      </c>
      <c r="B5" s="249" t="s">
        <v>567</v>
      </c>
      <c r="C5" s="250">
        <v>2400</v>
      </c>
      <c r="D5" s="250"/>
      <c r="E5" s="250"/>
      <c r="F5" s="250">
        <v>2400</v>
      </c>
      <c r="G5" s="250"/>
      <c r="H5" s="39"/>
    </row>
    <row r="6" spans="1:8" ht="18">
      <c r="A6" s="260"/>
      <c r="B6" s="251" t="s">
        <v>538</v>
      </c>
      <c r="C6" s="252">
        <f>SUM(C5)</f>
        <v>2400</v>
      </c>
      <c r="D6" s="252">
        <f>SUM(D5)</f>
        <v>0</v>
      </c>
      <c r="E6" s="252">
        <f>SUM(E5)</f>
        <v>0</v>
      </c>
      <c r="F6" s="252">
        <f>SUM(F5)</f>
        <v>2400</v>
      </c>
      <c r="G6" s="252">
        <f>SUM(G5)</f>
        <v>0</v>
      </c>
      <c r="H6" s="39"/>
    </row>
    <row r="7" spans="1:8" ht="18">
      <c r="A7" s="366" t="s">
        <v>625</v>
      </c>
      <c r="B7" s="259" t="s">
        <v>609</v>
      </c>
      <c r="C7" s="250">
        <v>47000</v>
      </c>
      <c r="D7" s="250">
        <v>38000</v>
      </c>
      <c r="E7" s="250"/>
      <c r="F7" s="250">
        <v>9000</v>
      </c>
      <c r="G7" s="250"/>
      <c r="H7" s="39"/>
    </row>
    <row r="8" spans="1:8" ht="18">
      <c r="A8" s="367"/>
      <c r="B8" s="259" t="s">
        <v>608</v>
      </c>
      <c r="C8" s="250"/>
      <c r="D8" s="250"/>
      <c r="E8" s="250"/>
      <c r="F8" s="250"/>
      <c r="G8" s="250"/>
      <c r="H8" s="39"/>
    </row>
    <row r="9" spans="1:8" ht="18">
      <c r="A9" s="367"/>
      <c r="B9" s="259" t="s">
        <v>453</v>
      </c>
      <c r="C9" s="250"/>
      <c r="D9" s="250"/>
      <c r="E9" s="250"/>
      <c r="F9" s="250"/>
      <c r="G9" s="250"/>
      <c r="H9" s="39"/>
    </row>
    <row r="10" spans="1:8" ht="18">
      <c r="A10" s="367"/>
      <c r="B10" s="259" t="s">
        <v>605</v>
      </c>
      <c r="C10" s="250"/>
      <c r="D10" s="250"/>
      <c r="E10" s="250"/>
      <c r="F10" s="250"/>
      <c r="G10" s="250"/>
      <c r="H10" s="39"/>
    </row>
    <row r="11" spans="1:8" ht="18">
      <c r="A11" s="367"/>
      <c r="B11" s="259" t="s">
        <v>606</v>
      </c>
      <c r="C11" s="250"/>
      <c r="D11" s="250"/>
      <c r="E11" s="250"/>
      <c r="F11" s="250"/>
      <c r="G11" s="250"/>
      <c r="H11" s="39"/>
    </row>
    <row r="12" spans="1:8" ht="21" customHeight="1">
      <c r="A12" s="367"/>
      <c r="B12" s="259" t="s">
        <v>604</v>
      </c>
      <c r="C12" s="250"/>
      <c r="D12" s="250"/>
      <c r="E12" s="250"/>
      <c r="F12" s="250"/>
      <c r="G12" s="250"/>
      <c r="H12" s="39"/>
    </row>
    <row r="13" spans="1:8" ht="18">
      <c r="A13" s="367"/>
      <c r="B13" s="259" t="s">
        <v>607</v>
      </c>
      <c r="C13" s="250"/>
      <c r="D13" s="250"/>
      <c r="E13" s="250"/>
      <c r="F13" s="250"/>
      <c r="G13" s="250"/>
      <c r="H13" s="39"/>
    </row>
    <row r="14" spans="1:8" ht="18">
      <c r="A14" s="367"/>
      <c r="B14" s="259" t="s">
        <v>470</v>
      </c>
      <c r="C14" s="250">
        <v>1241307.56</v>
      </c>
      <c r="D14" s="250"/>
      <c r="E14" s="250"/>
      <c r="F14" s="250">
        <v>62540.38</v>
      </c>
      <c r="G14" s="250">
        <f>C14-F14</f>
        <v>1178767.1800000002</v>
      </c>
      <c r="H14" s="39"/>
    </row>
    <row r="15" spans="1:8" ht="18">
      <c r="A15" s="263"/>
      <c r="B15" s="251" t="s">
        <v>539</v>
      </c>
      <c r="C15" s="252">
        <f>SUM(C7:C14)</f>
        <v>1288307.56</v>
      </c>
      <c r="D15" s="252">
        <f>SUM(D7:D14)</f>
        <v>38000</v>
      </c>
      <c r="E15" s="252">
        <f>SUM(E7:E14)</f>
        <v>0</v>
      </c>
      <c r="F15" s="252">
        <f>SUM(F7:F14)</f>
        <v>71540.38</v>
      </c>
      <c r="G15" s="252">
        <f>SUM(G7:G14)</f>
        <v>1178767.1800000002</v>
      </c>
      <c r="H15" s="39"/>
    </row>
    <row r="16" spans="1:8" ht="18">
      <c r="A16" s="264"/>
      <c r="B16" s="259" t="s">
        <v>521</v>
      </c>
      <c r="C16" s="250"/>
      <c r="D16" s="250"/>
      <c r="E16" s="250"/>
      <c r="F16" s="250"/>
      <c r="G16" s="250"/>
      <c r="H16" s="39"/>
    </row>
    <row r="17" spans="1:8" ht="18">
      <c r="A17" s="265"/>
      <c r="B17" s="259" t="s">
        <v>520</v>
      </c>
      <c r="C17" s="250">
        <v>8000</v>
      </c>
      <c r="D17" s="250"/>
      <c r="E17" s="250"/>
      <c r="F17" s="250">
        <v>8000</v>
      </c>
      <c r="G17" s="250"/>
      <c r="H17" s="39"/>
    </row>
    <row r="18" spans="1:8" ht="18">
      <c r="A18" s="265"/>
      <c r="B18" s="259" t="s">
        <v>522</v>
      </c>
      <c r="C18" s="250">
        <v>20000</v>
      </c>
      <c r="D18" s="250"/>
      <c r="E18" s="250"/>
      <c r="F18" s="250">
        <v>20000</v>
      </c>
      <c r="G18" s="250"/>
      <c r="H18" s="39"/>
    </row>
    <row r="19" spans="1:8" ht="18">
      <c r="A19" s="267">
        <v>3</v>
      </c>
      <c r="B19" s="259" t="s">
        <v>611</v>
      </c>
      <c r="C19" s="250">
        <v>18000</v>
      </c>
      <c r="D19" s="250"/>
      <c r="E19" s="250"/>
      <c r="F19" s="250">
        <v>18000</v>
      </c>
      <c r="G19" s="250"/>
      <c r="H19" s="39"/>
    </row>
    <row r="20" spans="1:8" ht="18">
      <c r="A20" s="265"/>
      <c r="B20" s="262"/>
      <c r="C20" s="254">
        <f>SUM(C16:C19)</f>
        <v>46000</v>
      </c>
      <c r="D20" s="254">
        <f>SUM(D16:D19)</f>
        <v>0</v>
      </c>
      <c r="E20" s="254">
        <f>SUM(E16:E19)</f>
        <v>0</v>
      </c>
      <c r="F20" s="254">
        <f>SUM(F16:F19)</f>
        <v>46000</v>
      </c>
      <c r="G20" s="254">
        <f>SUM(G16:G19)</f>
        <v>0</v>
      </c>
      <c r="H20" s="39"/>
    </row>
    <row r="21" spans="1:8" ht="18">
      <c r="A21" s="265"/>
      <c r="B21" s="259" t="s">
        <v>523</v>
      </c>
      <c r="C21" s="250"/>
      <c r="D21" s="250"/>
      <c r="E21" s="250"/>
      <c r="F21" s="250"/>
      <c r="G21" s="250"/>
      <c r="H21" s="39"/>
    </row>
    <row r="22" spans="1:8" ht="18">
      <c r="A22" s="268" t="s">
        <v>310</v>
      </c>
      <c r="B22" s="259" t="s">
        <v>524</v>
      </c>
      <c r="C22" s="250">
        <v>12000</v>
      </c>
      <c r="D22" s="250"/>
      <c r="E22" s="250"/>
      <c r="F22" s="250">
        <v>12000</v>
      </c>
      <c r="G22" s="250"/>
      <c r="H22" s="39"/>
    </row>
    <row r="23" spans="1:8" ht="18">
      <c r="A23" s="265"/>
      <c r="B23" s="259" t="s">
        <v>409</v>
      </c>
      <c r="C23" s="250">
        <v>15000</v>
      </c>
      <c r="D23" s="250"/>
      <c r="E23" s="250"/>
      <c r="F23" s="250">
        <v>15000</v>
      </c>
      <c r="G23" s="250"/>
      <c r="H23" s="39"/>
    </row>
    <row r="24" spans="1:8" ht="18">
      <c r="A24" s="265"/>
      <c r="B24" s="259"/>
      <c r="C24" s="254">
        <f>SUM(C21:C23)</f>
        <v>27000</v>
      </c>
      <c r="D24" s="254">
        <f>SUM(D21:D23)</f>
        <v>0</v>
      </c>
      <c r="E24" s="254">
        <f>SUM(E21:E23)</f>
        <v>0</v>
      </c>
      <c r="F24" s="254">
        <f>SUM(F21:F23)</f>
        <v>27000</v>
      </c>
      <c r="G24" s="254">
        <f>SUM(G21:G23)</f>
        <v>0</v>
      </c>
      <c r="H24" s="39"/>
    </row>
    <row r="25" spans="1:8" ht="18">
      <c r="A25" s="265"/>
      <c r="B25" s="259" t="s">
        <v>525</v>
      </c>
      <c r="C25" s="250">
        <v>10200</v>
      </c>
      <c r="D25" s="250"/>
      <c r="E25" s="250"/>
      <c r="F25" s="250">
        <v>10200</v>
      </c>
      <c r="G25" s="250"/>
      <c r="H25" s="39"/>
    </row>
    <row r="26" spans="1:8" ht="18">
      <c r="A26" s="266"/>
      <c r="B26" s="259" t="s">
        <v>526</v>
      </c>
      <c r="C26" s="250"/>
      <c r="D26" s="250"/>
      <c r="E26" s="250"/>
      <c r="F26" s="250"/>
      <c r="G26" s="250"/>
      <c r="H26" s="39"/>
    </row>
    <row r="27" spans="1:8" ht="18">
      <c r="A27" s="265"/>
      <c r="B27" s="259"/>
      <c r="C27" s="301">
        <f>SUM(C25:C26)</f>
        <v>10200</v>
      </c>
      <c r="D27" s="301">
        <f>SUM(D25:D26)</f>
        <v>0</v>
      </c>
      <c r="E27" s="301">
        <f>SUM(E25:E26)</f>
        <v>0</v>
      </c>
      <c r="F27" s="301">
        <f>SUM(F25:F26)</f>
        <v>10200</v>
      </c>
      <c r="G27" s="301">
        <f>SUM(G25:G26)</f>
        <v>0</v>
      </c>
      <c r="H27" s="39"/>
    </row>
    <row r="28" spans="1:8" ht="18">
      <c r="A28" s="269"/>
      <c r="B28" s="251" t="s">
        <v>540</v>
      </c>
      <c r="C28" s="252">
        <f>C20+C24+C27</f>
        <v>83200</v>
      </c>
      <c r="D28" s="252">
        <f>D20+D24+D27</f>
        <v>0</v>
      </c>
      <c r="E28" s="252">
        <f>E20+E24+E27</f>
        <v>0</v>
      </c>
      <c r="F28" s="252">
        <f>F20+F24+F27</f>
        <v>83200</v>
      </c>
      <c r="G28" s="252">
        <f>G20+G24+G27</f>
        <v>0</v>
      </c>
      <c r="H28" s="39"/>
    </row>
    <row r="29" spans="1:8" ht="18">
      <c r="A29" s="264"/>
      <c r="B29" s="259" t="s">
        <v>527</v>
      </c>
      <c r="C29" s="250"/>
      <c r="D29" s="250"/>
      <c r="E29" s="250"/>
      <c r="F29" s="250"/>
      <c r="G29" s="250"/>
      <c r="H29" s="39"/>
    </row>
    <row r="30" spans="1:8" ht="18">
      <c r="A30" s="265"/>
      <c r="B30" s="259" t="s">
        <v>528</v>
      </c>
      <c r="C30" s="250">
        <v>80000</v>
      </c>
      <c r="D30" s="250">
        <v>80000</v>
      </c>
      <c r="E30" s="250"/>
      <c r="F30" s="250"/>
      <c r="G30" s="250"/>
      <c r="H30" s="39"/>
    </row>
    <row r="31" spans="1:8" ht="18">
      <c r="A31" s="267">
        <v>4</v>
      </c>
      <c r="B31" s="259" t="s">
        <v>529</v>
      </c>
      <c r="C31" s="250">
        <v>80000</v>
      </c>
      <c r="D31" s="250">
        <v>80000</v>
      </c>
      <c r="E31" s="250"/>
      <c r="F31" s="250"/>
      <c r="G31" s="250"/>
      <c r="H31" s="39"/>
    </row>
    <row r="32" spans="1:8" ht="18">
      <c r="A32" s="265"/>
      <c r="B32" s="259" t="s">
        <v>613</v>
      </c>
      <c r="C32" s="250">
        <v>30000</v>
      </c>
      <c r="D32" s="250">
        <v>30000</v>
      </c>
      <c r="E32" s="250"/>
      <c r="F32" s="250"/>
      <c r="G32" s="250"/>
      <c r="H32" s="39"/>
    </row>
    <row r="33" spans="1:8" ht="18">
      <c r="A33" s="267" t="s">
        <v>543</v>
      </c>
      <c r="B33" s="259" t="s">
        <v>279</v>
      </c>
      <c r="C33" s="250"/>
      <c r="D33" s="250"/>
      <c r="E33" s="250"/>
      <c r="F33" s="250"/>
      <c r="G33" s="250"/>
      <c r="H33" s="39"/>
    </row>
    <row r="34" spans="1:8" ht="18">
      <c r="A34" s="267"/>
      <c r="B34" s="259" t="s">
        <v>624</v>
      </c>
      <c r="C34" s="250">
        <v>60000</v>
      </c>
      <c r="D34" s="250"/>
      <c r="E34" s="250">
        <v>60000</v>
      </c>
      <c r="F34" s="250"/>
      <c r="G34" s="250"/>
      <c r="H34" s="39"/>
    </row>
    <row r="35" spans="1:8" ht="18">
      <c r="A35" s="267"/>
      <c r="B35" s="259" t="s">
        <v>280</v>
      </c>
      <c r="C35" s="250"/>
      <c r="D35" s="250"/>
      <c r="E35" s="250"/>
      <c r="F35" s="250"/>
      <c r="G35" s="250"/>
      <c r="H35" s="39"/>
    </row>
    <row r="36" spans="1:8" ht="18">
      <c r="A36" s="266"/>
      <c r="B36" s="259" t="s">
        <v>614</v>
      </c>
      <c r="C36" s="250"/>
      <c r="D36" s="250"/>
      <c r="E36" s="250"/>
      <c r="F36" s="250"/>
      <c r="G36" s="250"/>
      <c r="H36" s="39"/>
    </row>
    <row r="37" spans="1:8" ht="18">
      <c r="A37" s="269"/>
      <c r="B37" s="251" t="s">
        <v>541</v>
      </c>
      <c r="C37" s="252">
        <f>SUM(C29:C36)</f>
        <v>250000</v>
      </c>
      <c r="D37" s="252">
        <f>SUM(D29:D36)</f>
        <v>190000</v>
      </c>
      <c r="E37" s="252">
        <f>SUM(E29:E36)</f>
        <v>60000</v>
      </c>
      <c r="F37" s="252">
        <f>SUM(F29:F36)</f>
        <v>0</v>
      </c>
      <c r="G37" s="252">
        <f>SUM(G29:G36)</f>
        <v>0</v>
      </c>
      <c r="H37" s="39"/>
    </row>
    <row r="38" spans="1:8" ht="18">
      <c r="A38" s="265"/>
      <c r="B38" s="259" t="s">
        <v>530</v>
      </c>
      <c r="C38" s="250">
        <v>409923.07</v>
      </c>
      <c r="D38" s="250"/>
      <c r="E38" s="250"/>
      <c r="F38" s="250">
        <v>25246.15</v>
      </c>
      <c r="G38" s="250">
        <v>384676.92</v>
      </c>
      <c r="H38" s="39"/>
    </row>
    <row r="39" spans="1:8" ht="18">
      <c r="A39" s="267" t="s">
        <v>544</v>
      </c>
      <c r="B39" s="259" t="s">
        <v>531</v>
      </c>
      <c r="C39" s="250"/>
      <c r="D39" s="250"/>
      <c r="E39" s="250"/>
      <c r="F39" s="250"/>
      <c r="G39" s="250"/>
      <c r="H39" s="39"/>
    </row>
    <row r="40" spans="1:8" ht="18">
      <c r="A40" s="265"/>
      <c r="B40" s="259" t="s">
        <v>532</v>
      </c>
      <c r="C40" s="250">
        <v>15000</v>
      </c>
      <c r="D40" s="250"/>
      <c r="E40" s="250"/>
      <c r="F40" s="250">
        <v>15000</v>
      </c>
      <c r="G40" s="250"/>
      <c r="H40" s="39"/>
    </row>
    <row r="41" spans="1:8" ht="18">
      <c r="A41" s="266"/>
      <c r="B41" s="259" t="s">
        <v>619</v>
      </c>
      <c r="C41" s="250"/>
      <c r="D41" s="250"/>
      <c r="E41" s="250"/>
      <c r="F41" s="250"/>
      <c r="G41" s="250"/>
      <c r="H41" s="39"/>
    </row>
    <row r="42" spans="1:8" ht="18">
      <c r="A42" s="269"/>
      <c r="B42" s="251" t="s">
        <v>542</v>
      </c>
      <c r="C42" s="252">
        <f>SUM(C38:C41)</f>
        <v>424923.07</v>
      </c>
      <c r="D42" s="252">
        <f>SUM(D38:D41)</f>
        <v>0</v>
      </c>
      <c r="E42" s="252">
        <f>SUM(E38:E41)</f>
        <v>0</v>
      </c>
      <c r="F42" s="252">
        <f>SUM(F38:F41)</f>
        <v>40246.15</v>
      </c>
      <c r="G42" s="252">
        <f>SUM(G38:G41)</f>
        <v>384676.92</v>
      </c>
      <c r="H42" s="39"/>
    </row>
    <row r="43" spans="1:8" ht="18">
      <c r="A43" s="270">
        <v>8</v>
      </c>
      <c r="B43" s="259" t="s">
        <v>533</v>
      </c>
      <c r="C43" s="250">
        <v>342818.71</v>
      </c>
      <c r="D43" s="250">
        <v>342000</v>
      </c>
      <c r="E43" s="250"/>
      <c r="F43" s="250">
        <v>818.71</v>
      </c>
      <c r="G43" s="250"/>
      <c r="H43" s="39"/>
    </row>
    <row r="44" spans="1:8" ht="18">
      <c r="A44" s="265"/>
      <c r="B44" s="259" t="s">
        <v>615</v>
      </c>
      <c r="C44" s="250">
        <v>344129.16</v>
      </c>
      <c r="D44" s="250"/>
      <c r="E44" s="250">
        <v>114392.18</v>
      </c>
      <c r="F44" s="250">
        <v>39071.98</v>
      </c>
      <c r="G44" s="250">
        <v>190665</v>
      </c>
      <c r="H44" s="39"/>
    </row>
    <row r="45" spans="1:8" ht="18">
      <c r="A45" s="271"/>
      <c r="B45" s="259" t="s">
        <v>616</v>
      </c>
      <c r="C45" s="250">
        <v>304442.81</v>
      </c>
      <c r="D45" s="250"/>
      <c r="E45" s="250">
        <v>25607.82</v>
      </c>
      <c r="F45" s="250"/>
      <c r="G45" s="250">
        <f>C45-E45</f>
        <v>278834.99</v>
      </c>
      <c r="H45" s="39"/>
    </row>
    <row r="46" spans="1:8" ht="18">
      <c r="A46" s="261"/>
      <c r="B46" s="251" t="s">
        <v>545</v>
      </c>
      <c r="C46" s="252">
        <f>SUM(C43:C45)</f>
        <v>991390.6799999999</v>
      </c>
      <c r="D46" s="252">
        <f>SUM(D43:D45)</f>
        <v>342000</v>
      </c>
      <c r="E46" s="252">
        <f>SUM(E43:E45)</f>
        <v>140000</v>
      </c>
      <c r="F46" s="252">
        <f>SUM(F43:F45)</f>
        <v>39890.69</v>
      </c>
      <c r="G46" s="252">
        <f>SUM(G43:G45)</f>
        <v>469499.99</v>
      </c>
      <c r="H46" s="39"/>
    </row>
    <row r="47" spans="1:7" ht="18">
      <c r="A47" s="253"/>
      <c r="B47" s="249"/>
      <c r="C47" s="254"/>
      <c r="D47" s="250"/>
      <c r="E47" s="250"/>
      <c r="F47" s="250"/>
      <c r="G47" s="250"/>
    </row>
    <row r="48" spans="1:8" ht="18">
      <c r="A48" s="364" t="s">
        <v>552</v>
      </c>
      <c r="B48" s="365"/>
      <c r="C48" s="273">
        <f>C46+C42+C37+C28+C15+C6</f>
        <v>3040221.31</v>
      </c>
      <c r="D48" s="273">
        <f>D46+D42+D37+D28+D15+D6</f>
        <v>570000</v>
      </c>
      <c r="E48" s="273">
        <f>E46+E42+E37+E28+E15+E6</f>
        <v>200000</v>
      </c>
      <c r="F48" s="273">
        <f>F46+F42+F37+F28+F15+F6</f>
        <v>237277.22</v>
      </c>
      <c r="G48" s="273">
        <f>G46+G42+G37+G28+G15+G6</f>
        <v>2032944.09</v>
      </c>
      <c r="H48" s="39"/>
    </row>
    <row r="49" spans="1:7" ht="18">
      <c r="A49" s="255"/>
      <c r="B49" s="256"/>
      <c r="C49" s="257"/>
      <c r="D49" s="257"/>
      <c r="E49" s="257"/>
      <c r="F49" s="257"/>
      <c r="G49" s="257"/>
    </row>
    <row r="50" spans="1:7" ht="18">
      <c r="A50" s="255"/>
      <c r="B50" s="256"/>
      <c r="C50" s="257"/>
      <c r="D50" s="257"/>
      <c r="E50" s="257"/>
      <c r="F50" s="257"/>
      <c r="G50" s="257"/>
    </row>
    <row r="51" spans="1:7" ht="18">
      <c r="A51" s="255"/>
      <c r="B51" s="256"/>
      <c r="C51" s="257"/>
      <c r="D51" s="257"/>
      <c r="E51" s="257"/>
      <c r="F51" s="257"/>
      <c r="G51" s="257"/>
    </row>
    <row r="52" spans="1:7" ht="18">
      <c r="A52" s="255"/>
      <c r="B52" s="256"/>
      <c r="C52" s="257"/>
      <c r="D52" s="257"/>
      <c r="E52" s="257"/>
      <c r="F52" s="257"/>
      <c r="G52" s="257"/>
    </row>
    <row r="53" spans="1:7" ht="18">
      <c r="A53" s="255"/>
      <c r="B53" s="256"/>
      <c r="C53" s="257"/>
      <c r="D53" s="257"/>
      <c r="E53" s="257"/>
      <c r="F53" s="257"/>
      <c r="G53" s="257"/>
    </row>
    <row r="54" spans="1:7" ht="18">
      <c r="A54" s="255"/>
      <c r="B54" s="256"/>
      <c r="C54" s="257"/>
      <c r="D54" s="257"/>
      <c r="E54" s="257"/>
      <c r="F54" s="257"/>
      <c r="G54" s="257"/>
    </row>
    <row r="55" spans="1:7" ht="18">
      <c r="A55" s="258" t="s">
        <v>537</v>
      </c>
      <c r="B55" s="256"/>
      <c r="C55" s="257"/>
      <c r="D55" s="257"/>
      <c r="E55" s="257"/>
      <c r="F55" s="257"/>
      <c r="G55" s="257"/>
    </row>
    <row r="56" spans="1:7" ht="18">
      <c r="A56" s="256">
        <v>46</v>
      </c>
      <c r="B56" s="256" t="s">
        <v>547</v>
      </c>
      <c r="C56" s="257">
        <f>D48</f>
        <v>570000</v>
      </c>
      <c r="D56" s="257"/>
      <c r="E56" s="257"/>
      <c r="F56" s="257"/>
      <c r="G56" s="257"/>
    </row>
    <row r="57" spans="1:7" ht="18">
      <c r="A57" s="256">
        <v>43</v>
      </c>
      <c r="B57" s="256" t="s">
        <v>548</v>
      </c>
      <c r="C57" s="257">
        <f>E48</f>
        <v>200000</v>
      </c>
      <c r="D57" s="257"/>
      <c r="E57" s="257"/>
      <c r="F57" s="257"/>
      <c r="G57" s="257"/>
    </row>
    <row r="58" spans="1:7" ht="18">
      <c r="A58" s="256">
        <v>41</v>
      </c>
      <c r="B58" s="256" t="s">
        <v>549</v>
      </c>
      <c r="C58" s="257">
        <f>F48</f>
        <v>237277.22</v>
      </c>
      <c r="D58" s="257"/>
      <c r="E58" s="257"/>
      <c r="F58" s="257"/>
      <c r="G58" s="257"/>
    </row>
    <row r="59" spans="1:7" ht="18">
      <c r="A59" s="256">
        <v>111</v>
      </c>
      <c r="B59" s="256" t="s">
        <v>550</v>
      </c>
      <c r="C59" s="257">
        <f>G48</f>
        <v>2032944.09</v>
      </c>
      <c r="D59" s="257"/>
      <c r="E59" s="257"/>
      <c r="F59" s="257"/>
      <c r="G59" s="257"/>
    </row>
    <row r="60" spans="1:7" ht="18">
      <c r="A60" s="255"/>
      <c r="B60" s="256"/>
      <c r="C60" s="309">
        <f>SUM(C56:C59)</f>
        <v>3040221.31</v>
      </c>
      <c r="D60" s="257"/>
      <c r="E60" s="257"/>
      <c r="F60" s="257"/>
      <c r="G60" s="257"/>
    </row>
    <row r="61" spans="1:7" ht="18">
      <c r="A61" s="255"/>
      <c r="B61" s="256"/>
      <c r="C61" s="257"/>
      <c r="D61" s="257"/>
      <c r="E61" s="257"/>
      <c r="F61" s="257"/>
      <c r="G61" s="257"/>
    </row>
    <row r="62" spans="1:7" ht="18">
      <c r="A62" s="255"/>
      <c r="B62" s="256"/>
      <c r="C62" s="257"/>
      <c r="D62" s="257"/>
      <c r="E62" s="257"/>
      <c r="F62" s="257"/>
      <c r="G62" s="257"/>
    </row>
    <row r="63" spans="1:7" ht="18">
      <c r="A63" s="255"/>
      <c r="B63" s="256"/>
      <c r="C63" s="257"/>
      <c r="D63" s="257"/>
      <c r="E63" s="257"/>
      <c r="F63" s="257"/>
      <c r="G63" s="257"/>
    </row>
  </sheetData>
  <sheetProtection/>
  <mergeCells count="7">
    <mergeCell ref="A1:G1"/>
    <mergeCell ref="A3:A4"/>
    <mergeCell ref="B3:B4"/>
    <mergeCell ref="C3:C4"/>
    <mergeCell ref="D3:G3"/>
    <mergeCell ref="A48:B48"/>
    <mergeCell ref="A7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"/>
  <sheetViews>
    <sheetView zoomScale="124" zoomScaleNormal="124" zoomScalePageLayoutView="0" workbookViewId="0" topLeftCell="A1">
      <selection activeCell="I19" sqref="I19"/>
    </sheetView>
  </sheetViews>
  <sheetFormatPr defaultColWidth="11.57421875" defaultRowHeight="12.75"/>
  <cols>
    <col min="1" max="1" width="39.00390625" style="0" customWidth="1"/>
  </cols>
  <sheetData>
    <row r="1" spans="2:6" ht="12.75">
      <c r="B1" s="368"/>
      <c r="C1" s="368"/>
      <c r="D1" s="368"/>
      <c r="E1" s="368"/>
      <c r="F1" s="368"/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0"/>
  <sheetViews>
    <sheetView zoomScalePageLayoutView="0" workbookViewId="0" topLeftCell="A1">
      <selection activeCell="C3" sqref="C3:C4"/>
    </sheetView>
  </sheetViews>
  <sheetFormatPr defaultColWidth="11.57421875" defaultRowHeight="12.75"/>
  <cols>
    <col min="1" max="1" width="3.8515625" style="21" customWidth="1"/>
    <col min="2" max="2" width="56.28125" style="21" customWidth="1"/>
    <col min="3" max="3" width="18.421875" style="514" customWidth="1"/>
    <col min="4" max="4" width="14.7109375" style="21" bestFit="1" customWidth="1"/>
    <col min="5" max="16384" width="11.57421875" style="21" customWidth="1"/>
  </cols>
  <sheetData>
    <row r="1" ht="15.75" thickBot="1"/>
    <row r="2" spans="1:3" ht="15" customHeight="1">
      <c r="A2" s="371" t="s">
        <v>32</v>
      </c>
      <c r="B2" s="371"/>
      <c r="C2" s="515"/>
    </row>
    <row r="3" spans="1:3" ht="15" customHeight="1">
      <c r="A3" s="372"/>
      <c r="B3" s="372"/>
      <c r="C3" s="526">
        <v>2019</v>
      </c>
    </row>
    <row r="4" spans="1:3" ht="32.25" customHeight="1">
      <c r="A4" s="372"/>
      <c r="B4" s="372"/>
      <c r="C4" s="526"/>
    </row>
    <row r="5" spans="1:3" ht="15.75">
      <c r="A5" s="342">
        <v>1</v>
      </c>
      <c r="B5" s="343" t="s">
        <v>33</v>
      </c>
      <c r="C5" s="516">
        <f>'BP'!G118</f>
        <v>5759134.3</v>
      </c>
    </row>
    <row r="6" spans="1:3" ht="15.75">
      <c r="A6" s="342">
        <f aca="true" t="shared" si="0" ref="A6:A15">A5+1</f>
        <v>2</v>
      </c>
      <c r="B6" s="343" t="s">
        <v>34</v>
      </c>
      <c r="C6" s="516">
        <f>SUM(C8:C19)</f>
        <v>5259907.08</v>
      </c>
    </row>
    <row r="7" spans="1:3" ht="15.75">
      <c r="A7" s="344">
        <f t="shared" si="0"/>
        <v>3</v>
      </c>
      <c r="B7" s="345" t="s">
        <v>35</v>
      </c>
      <c r="C7" s="517"/>
    </row>
    <row r="8" spans="1:5" ht="15.75">
      <c r="A8" s="344">
        <f t="shared" si="0"/>
        <v>4</v>
      </c>
      <c r="B8" s="346" t="s">
        <v>36</v>
      </c>
      <c r="C8" s="518">
        <f>'1_Pôdohospodárstvo BV+ KV'!F7</f>
        <v>100</v>
      </c>
      <c r="E8" s="22"/>
    </row>
    <row r="9" spans="1:5" ht="15.75">
      <c r="A9" s="344">
        <f t="shared" si="0"/>
        <v>5</v>
      </c>
      <c r="B9" s="347" t="s">
        <v>37</v>
      </c>
      <c r="C9" s="518">
        <f>'2_Životné prostr BV+KV_'!F7</f>
        <v>492857.3</v>
      </c>
      <c r="D9" s="102"/>
      <c r="E9" s="22"/>
    </row>
    <row r="10" spans="1:5" ht="15.75">
      <c r="A10" s="344">
        <f t="shared" si="0"/>
        <v>6</v>
      </c>
      <c r="B10" s="347" t="s">
        <v>38</v>
      </c>
      <c r="C10" s="518">
        <f>'3_Výstavba BV+KV'!F7</f>
        <v>68441</v>
      </c>
      <c r="D10" s="102"/>
      <c r="E10" s="22"/>
    </row>
    <row r="11" spans="1:5" ht="15.75">
      <c r="A11" s="344">
        <f t="shared" si="0"/>
        <v>7</v>
      </c>
      <c r="B11" s="347" t="s">
        <v>39</v>
      </c>
      <c r="C11" s="518">
        <f>'4_Infraštruktúra BV+KV'!F7</f>
        <v>85500</v>
      </c>
      <c r="E11" s="22"/>
    </row>
    <row r="12" spans="1:5" ht="15.75">
      <c r="A12" s="344">
        <f t="shared" si="0"/>
        <v>8</v>
      </c>
      <c r="B12" s="347" t="s">
        <v>40</v>
      </c>
      <c r="C12" s="518">
        <f>'5_hospodárstvo BV+KV'!F8</f>
        <v>379272</v>
      </c>
      <c r="E12" s="22"/>
    </row>
    <row r="13" spans="1:5" ht="15.75">
      <c r="A13" s="344">
        <f t="shared" si="0"/>
        <v>9</v>
      </c>
      <c r="B13" s="347" t="s">
        <v>41</v>
      </c>
      <c r="C13" s="518">
        <f>'6_ekonomika BV'!F7</f>
        <v>85000</v>
      </c>
      <c r="E13" s="22"/>
    </row>
    <row r="14" spans="1:5" ht="15.75">
      <c r="A14" s="344">
        <f t="shared" si="0"/>
        <v>10</v>
      </c>
      <c r="B14" s="347" t="s">
        <v>42</v>
      </c>
      <c r="C14" s="518">
        <f>'7_Organizačné BV'!F7</f>
        <v>213670</v>
      </c>
      <c r="E14" s="22"/>
    </row>
    <row r="15" spans="1:8" ht="15.75">
      <c r="A15" s="344">
        <f t="shared" si="0"/>
        <v>11</v>
      </c>
      <c r="B15" s="347" t="s">
        <v>43</v>
      </c>
      <c r="C15" s="519">
        <f>'8_Vzdelávanie BV'!F7</f>
        <v>2782422</v>
      </c>
      <c r="E15" s="22"/>
      <c r="H15" s="296"/>
    </row>
    <row r="16" spans="1:5" ht="15.75">
      <c r="A16" s="344">
        <f>A14+1</f>
        <v>11</v>
      </c>
      <c r="B16" s="347" t="s">
        <v>44</v>
      </c>
      <c r="C16" s="518">
        <f>'9_kultúra BV'!F7</f>
        <v>148700</v>
      </c>
      <c r="E16" s="22"/>
    </row>
    <row r="17" spans="1:6" ht="15.75">
      <c r="A17" s="344">
        <f>A15+1</f>
        <v>12</v>
      </c>
      <c r="B17" s="347" t="s">
        <v>45</v>
      </c>
      <c r="C17" s="518">
        <f>'10_Vnútro BV'!F7</f>
        <v>873360</v>
      </c>
      <c r="E17" s="23"/>
      <c r="F17" s="22"/>
    </row>
    <row r="18" spans="1:6" ht="15.75">
      <c r="A18" s="344">
        <f aca="true" t="shared" si="1" ref="A18:A41">A17+1</f>
        <v>13</v>
      </c>
      <c r="B18" s="347" t="s">
        <v>46</v>
      </c>
      <c r="C18" s="518">
        <f>'11_Soc_veci BV'!F7</f>
        <v>75502.4</v>
      </c>
      <c r="E18" s="23"/>
      <c r="F18" s="22"/>
    </row>
    <row r="19" spans="1:6" ht="15.75">
      <c r="A19" s="344">
        <f t="shared" si="1"/>
        <v>14</v>
      </c>
      <c r="B19" s="347" t="s">
        <v>47</v>
      </c>
      <c r="C19" s="518">
        <f>'12_Služby a obchod BV'!F7</f>
        <v>55082.38</v>
      </c>
      <c r="E19" s="23"/>
      <c r="F19" s="22"/>
    </row>
    <row r="20" spans="1:7" ht="15.75">
      <c r="A20" s="348">
        <f t="shared" si="1"/>
        <v>15</v>
      </c>
      <c r="B20" s="369" t="s">
        <v>48</v>
      </c>
      <c r="C20" s="516">
        <f>C5-C6</f>
        <v>499227.21999999974</v>
      </c>
      <c r="D20" s="370"/>
      <c r="E20" s="370"/>
      <c r="F20" s="370"/>
      <c r="G20" s="370"/>
    </row>
    <row r="21" spans="1:3" ht="12.75" customHeight="1" hidden="1">
      <c r="A21" s="348">
        <f t="shared" si="1"/>
        <v>16</v>
      </c>
      <c r="B21" s="369"/>
      <c r="C21" s="520"/>
    </row>
    <row r="22" spans="1:3" ht="15.75">
      <c r="A22" s="349">
        <f t="shared" si="1"/>
        <v>17</v>
      </c>
      <c r="B22" s="350" t="s">
        <v>49</v>
      </c>
      <c r="C22" s="521">
        <f>KP!F4</f>
        <v>2232944.09</v>
      </c>
    </row>
    <row r="23" spans="1:3" ht="15.75">
      <c r="A23" s="349">
        <f t="shared" si="1"/>
        <v>18</v>
      </c>
      <c r="B23" s="350" t="s">
        <v>50</v>
      </c>
      <c r="C23" s="521">
        <f>SUM(C25:C36)</f>
        <v>3040221.3099999996</v>
      </c>
    </row>
    <row r="24" spans="1:3" ht="12.75" customHeight="1">
      <c r="A24" s="344">
        <f t="shared" si="1"/>
        <v>19</v>
      </c>
      <c r="B24" s="345" t="s">
        <v>35</v>
      </c>
      <c r="C24" s="520"/>
    </row>
    <row r="25" spans="1:3" ht="15.75">
      <c r="A25" s="344">
        <f t="shared" si="1"/>
        <v>20</v>
      </c>
      <c r="B25" s="346" t="s">
        <v>36</v>
      </c>
      <c r="C25" s="518">
        <f>'1_Pôdohospodárstvo BV+ KV'!F24</f>
        <v>2400</v>
      </c>
    </row>
    <row r="26" spans="1:3" ht="15.75">
      <c r="A26" s="344">
        <f t="shared" si="1"/>
        <v>21</v>
      </c>
      <c r="B26" s="347" t="s">
        <v>37</v>
      </c>
      <c r="C26" s="519">
        <f>'2_Životné prostr BV+KV_'!F67</f>
        <v>1288307.5599999998</v>
      </c>
    </row>
    <row r="27" spans="1:3" ht="15.75">
      <c r="A27" s="344">
        <f t="shared" si="1"/>
        <v>22</v>
      </c>
      <c r="B27" s="347" t="s">
        <v>38</v>
      </c>
      <c r="C27" s="519">
        <f>'3_Výstavba BV+KV'!F34</f>
        <v>83200</v>
      </c>
    </row>
    <row r="28" spans="1:3" ht="15.75">
      <c r="A28" s="344">
        <f t="shared" si="1"/>
        <v>23</v>
      </c>
      <c r="B28" s="347" t="s">
        <v>39</v>
      </c>
      <c r="C28" s="519">
        <f>'4_Infraštruktúra BV+KV'!F23</f>
        <v>250000</v>
      </c>
    </row>
    <row r="29" spans="1:3" ht="15.75">
      <c r="A29" s="344">
        <f t="shared" si="1"/>
        <v>24</v>
      </c>
      <c r="B29" s="347" t="s">
        <v>40</v>
      </c>
      <c r="C29" s="518">
        <f>'5_hospodárstvo BV+KV'!F48</f>
        <v>424923.07</v>
      </c>
    </row>
    <row r="30" spans="1:3" ht="15.75">
      <c r="A30" s="344">
        <f t="shared" si="1"/>
        <v>25</v>
      </c>
      <c r="B30" s="347" t="s">
        <v>41</v>
      </c>
      <c r="C30" s="518">
        <v>0</v>
      </c>
    </row>
    <row r="31" spans="1:3" ht="15.75">
      <c r="A31" s="344">
        <f t="shared" si="1"/>
        <v>26</v>
      </c>
      <c r="B31" s="347" t="s">
        <v>42</v>
      </c>
      <c r="C31" s="518">
        <v>0</v>
      </c>
    </row>
    <row r="32" spans="1:3" ht="15.75">
      <c r="A32" s="344">
        <f t="shared" si="1"/>
        <v>27</v>
      </c>
      <c r="B32" s="347" t="s">
        <v>43</v>
      </c>
      <c r="C32" s="518">
        <f>'8_Vzdelávanie BV'!F105</f>
        <v>991390.6799999999</v>
      </c>
    </row>
    <row r="33" spans="1:3" ht="15.75">
      <c r="A33" s="344">
        <f t="shared" si="1"/>
        <v>28</v>
      </c>
      <c r="B33" s="347" t="s">
        <v>44</v>
      </c>
      <c r="C33" s="518">
        <v>0</v>
      </c>
    </row>
    <row r="34" spans="1:3" ht="15.75">
      <c r="A34" s="344">
        <f t="shared" si="1"/>
        <v>29</v>
      </c>
      <c r="B34" s="347" t="s">
        <v>45</v>
      </c>
      <c r="C34" s="518">
        <f>'10_Vnútro BV'!F73</f>
        <v>0</v>
      </c>
    </row>
    <row r="35" spans="1:3" ht="15.75">
      <c r="A35" s="344">
        <f t="shared" si="1"/>
        <v>30</v>
      </c>
      <c r="B35" s="347" t="s">
        <v>46</v>
      </c>
      <c r="C35" s="519">
        <f>0</f>
        <v>0</v>
      </c>
    </row>
    <row r="36" spans="1:3" ht="15.75">
      <c r="A36" s="344">
        <f t="shared" si="1"/>
        <v>31</v>
      </c>
      <c r="B36" s="347" t="s">
        <v>47</v>
      </c>
      <c r="C36" s="519">
        <v>0</v>
      </c>
    </row>
    <row r="37" spans="1:3" ht="15.75">
      <c r="A37" s="349">
        <f t="shared" si="1"/>
        <v>32</v>
      </c>
      <c r="B37" s="351" t="s">
        <v>51</v>
      </c>
      <c r="C37" s="521">
        <f>C22-C23</f>
        <v>-807277.2199999997</v>
      </c>
    </row>
    <row r="38" spans="1:3" ht="15.75" customHeight="1" hidden="1">
      <c r="A38" s="348">
        <f t="shared" si="1"/>
        <v>33</v>
      </c>
      <c r="B38" s="351"/>
      <c r="C38" s="520"/>
    </row>
    <row r="39" spans="1:3" ht="15.75">
      <c r="A39" s="344">
        <f t="shared" si="1"/>
        <v>34</v>
      </c>
      <c r="B39" s="352" t="s">
        <v>52</v>
      </c>
      <c r="C39" s="522">
        <f>C5+C22</f>
        <v>7992078.39</v>
      </c>
    </row>
    <row r="40" spans="1:3" ht="15.75">
      <c r="A40" s="344">
        <f t="shared" si="1"/>
        <v>35</v>
      </c>
      <c r="B40" s="352" t="s">
        <v>53</v>
      </c>
      <c r="C40" s="522">
        <f>C6+C23</f>
        <v>8300128.39</v>
      </c>
    </row>
    <row r="41" spans="1:3" ht="16.5" thickBot="1">
      <c r="A41" s="353">
        <f t="shared" si="1"/>
        <v>36</v>
      </c>
      <c r="B41" s="354" t="s">
        <v>54</v>
      </c>
      <c r="C41" s="523">
        <f>C39-C40</f>
        <v>-308050</v>
      </c>
    </row>
    <row r="42" spans="1:3" ht="15.75">
      <c r="A42" s="24"/>
      <c r="B42" s="25"/>
      <c r="C42" s="524"/>
    </row>
    <row r="43" spans="1:3" ht="15.75">
      <c r="A43" s="26"/>
      <c r="B43" s="27"/>
      <c r="C43" s="524"/>
    </row>
    <row r="44" spans="1:3" ht="15.75">
      <c r="A44" s="26"/>
      <c r="B44" s="27"/>
      <c r="C44" s="524"/>
    </row>
    <row r="45" spans="1:3" ht="15.75">
      <c r="A45" s="26"/>
      <c r="B45" s="27"/>
      <c r="C45" s="524"/>
    </row>
    <row r="46" spans="1:3" ht="15.75">
      <c r="A46" s="28"/>
      <c r="B46" s="28"/>
      <c r="C46" s="525"/>
    </row>
    <row r="47" spans="1:3" ht="15.75">
      <c r="A47" s="28"/>
      <c r="B47" s="28"/>
      <c r="C47" s="525"/>
    </row>
    <row r="48" spans="1:3" ht="15.75">
      <c r="A48" s="28"/>
      <c r="B48" s="28"/>
      <c r="C48" s="525"/>
    </row>
    <row r="49" spans="1:3" ht="15.75">
      <c r="A49" s="28"/>
      <c r="B49" s="28"/>
      <c r="C49" s="525"/>
    </row>
    <row r="50" spans="1:3" ht="15.75">
      <c r="A50" s="28"/>
      <c r="B50" s="28"/>
      <c r="C50" s="525"/>
    </row>
    <row r="51" spans="1:3" ht="15.75">
      <c r="A51" s="28"/>
      <c r="B51" s="28"/>
      <c r="C51" s="525"/>
    </row>
    <row r="52" spans="1:3" ht="15.75">
      <c r="A52" s="28"/>
      <c r="B52" s="28"/>
      <c r="C52" s="525"/>
    </row>
    <row r="53" spans="1:3" ht="15.75">
      <c r="A53" s="28"/>
      <c r="B53" s="28"/>
      <c r="C53" s="525"/>
    </row>
    <row r="54" spans="1:3" ht="15.75">
      <c r="A54" s="28"/>
      <c r="B54" s="28"/>
      <c r="C54" s="525"/>
    </row>
    <row r="55" spans="1:3" ht="15.75">
      <c r="A55" s="28"/>
      <c r="B55" s="28"/>
      <c r="C55" s="525"/>
    </row>
    <row r="56" spans="1:3" ht="15.75">
      <c r="A56" s="28"/>
      <c r="B56" s="28"/>
      <c r="C56" s="525"/>
    </row>
    <row r="57" spans="1:3" ht="15.75">
      <c r="A57" s="28"/>
      <c r="B57" s="28"/>
      <c r="C57" s="525"/>
    </row>
    <row r="58" spans="1:3" ht="15.75">
      <c r="A58" s="28"/>
      <c r="B58" s="28"/>
      <c r="C58" s="525"/>
    </row>
    <row r="59" spans="1:3" ht="15.75">
      <c r="A59" s="28"/>
      <c r="B59" s="28"/>
      <c r="C59" s="525"/>
    </row>
    <row r="60" spans="1:3" ht="15.75">
      <c r="A60" s="28"/>
      <c r="B60" s="28"/>
      <c r="C60" s="525"/>
    </row>
    <row r="61" spans="1:3" ht="15.75">
      <c r="A61" s="28"/>
      <c r="B61" s="28"/>
      <c r="C61" s="525"/>
    </row>
    <row r="62" spans="1:3" ht="15.75">
      <c r="A62" s="28"/>
      <c r="B62" s="28"/>
      <c r="C62" s="525"/>
    </row>
    <row r="63" spans="1:3" ht="15.75">
      <c r="A63" s="28"/>
      <c r="B63" s="28"/>
      <c r="C63" s="525"/>
    </row>
    <row r="64" spans="1:3" ht="15.75">
      <c r="A64" s="28"/>
      <c r="B64" s="28"/>
      <c r="C64" s="525"/>
    </row>
    <row r="65" spans="1:3" ht="15.75">
      <c r="A65" s="28"/>
      <c r="B65" s="28"/>
      <c r="C65" s="525"/>
    </row>
    <row r="66" spans="1:3" ht="15.75">
      <c r="A66" s="28"/>
      <c r="B66" s="28"/>
      <c r="C66" s="525"/>
    </row>
    <row r="67" spans="1:3" ht="15.75">
      <c r="A67" s="28"/>
      <c r="B67" s="28"/>
      <c r="C67" s="525"/>
    </row>
    <row r="68" spans="1:3" ht="15.75">
      <c r="A68" s="29"/>
      <c r="B68" s="30"/>
      <c r="C68" s="525"/>
    </row>
    <row r="69" spans="1:3" ht="15.75">
      <c r="A69" s="28"/>
      <c r="B69" s="28"/>
      <c r="C69" s="525"/>
    </row>
    <row r="70" spans="1:3" ht="15.75">
      <c r="A70" s="28"/>
      <c r="B70" s="28"/>
      <c r="C70" s="525"/>
    </row>
    <row r="71" spans="1:3" ht="15.75">
      <c r="A71" s="28"/>
      <c r="B71" s="28"/>
      <c r="C71" s="525"/>
    </row>
    <row r="72" spans="1:3" ht="15.75">
      <c r="A72" s="28"/>
      <c r="B72" s="28"/>
      <c r="C72" s="525"/>
    </row>
    <row r="73" spans="1:3" ht="15.75">
      <c r="A73" s="28"/>
      <c r="B73" s="28"/>
      <c r="C73" s="525"/>
    </row>
    <row r="74" spans="1:3" ht="15.75">
      <c r="A74" s="28"/>
      <c r="B74" s="28"/>
      <c r="C74" s="525"/>
    </row>
    <row r="75" spans="1:3" ht="15.75">
      <c r="A75" s="28"/>
      <c r="B75" s="28"/>
      <c r="C75" s="525"/>
    </row>
    <row r="76" spans="1:3" ht="15.75">
      <c r="A76" s="28"/>
      <c r="B76" s="28"/>
      <c r="C76" s="525"/>
    </row>
    <row r="77" spans="1:3" ht="15.75">
      <c r="A77" s="28"/>
      <c r="B77" s="28"/>
      <c r="C77" s="525"/>
    </row>
    <row r="78" spans="1:3" ht="15.75">
      <c r="A78" s="28"/>
      <c r="B78" s="28"/>
      <c r="C78" s="525"/>
    </row>
    <row r="79" spans="1:3" ht="15.75">
      <c r="A79" s="28"/>
      <c r="B79" s="28"/>
      <c r="C79" s="525"/>
    </row>
    <row r="80" spans="1:3" ht="15.75">
      <c r="A80" s="28"/>
      <c r="B80" s="28"/>
      <c r="C80" s="525"/>
    </row>
    <row r="81" spans="1:3" ht="15.75">
      <c r="A81" s="28"/>
      <c r="B81" s="28"/>
      <c r="C81" s="525"/>
    </row>
    <row r="82" spans="1:3" ht="15.75">
      <c r="A82" s="28"/>
      <c r="B82" s="28"/>
      <c r="C82" s="525"/>
    </row>
    <row r="83" spans="1:3" ht="15.75">
      <c r="A83" s="28"/>
      <c r="B83" s="28"/>
      <c r="C83" s="525"/>
    </row>
    <row r="84" spans="1:3" ht="15.75">
      <c r="A84" s="28"/>
      <c r="B84" s="28"/>
      <c r="C84" s="525"/>
    </row>
    <row r="85" spans="1:3" ht="15.75">
      <c r="A85" s="28"/>
      <c r="B85" s="28"/>
      <c r="C85" s="525"/>
    </row>
    <row r="86" spans="1:3" ht="15.75">
      <c r="A86" s="28"/>
      <c r="B86" s="28"/>
      <c r="C86" s="525"/>
    </row>
    <row r="87" spans="1:3" ht="15.75">
      <c r="A87" s="28"/>
      <c r="B87" s="28"/>
      <c r="C87" s="525"/>
    </row>
    <row r="88" spans="1:3" ht="15.75">
      <c r="A88" s="28"/>
      <c r="B88" s="28"/>
      <c r="C88" s="525"/>
    </row>
    <row r="89" spans="1:3" ht="15.75">
      <c r="A89" s="28"/>
      <c r="B89" s="28"/>
      <c r="C89" s="525"/>
    </row>
    <row r="90" spans="1:3" ht="15.75">
      <c r="A90" s="28"/>
      <c r="B90" s="28"/>
      <c r="C90" s="525"/>
    </row>
    <row r="91" spans="1:3" ht="15.75">
      <c r="A91" s="28"/>
      <c r="B91" s="28"/>
      <c r="C91" s="525"/>
    </row>
    <row r="92" spans="1:3" ht="15.75">
      <c r="A92" s="28"/>
      <c r="B92" s="28"/>
      <c r="C92" s="525"/>
    </row>
    <row r="93" spans="1:3" ht="15.75">
      <c r="A93" s="28"/>
      <c r="B93" s="28"/>
      <c r="C93" s="525"/>
    </row>
    <row r="94" spans="1:3" ht="15.75">
      <c r="A94" s="28"/>
      <c r="B94" s="28"/>
      <c r="C94" s="525"/>
    </row>
    <row r="95" spans="1:3" ht="15.75">
      <c r="A95" s="28"/>
      <c r="B95" s="28"/>
      <c r="C95" s="525"/>
    </row>
    <row r="96" spans="1:3" ht="15.75">
      <c r="A96" s="28"/>
      <c r="B96" s="28"/>
      <c r="C96" s="525"/>
    </row>
    <row r="97" spans="1:3" ht="15.75">
      <c r="A97" s="28"/>
      <c r="B97" s="28"/>
      <c r="C97" s="525"/>
    </row>
    <row r="98" spans="1:3" ht="15.75">
      <c r="A98" s="28"/>
      <c r="B98" s="28"/>
      <c r="C98" s="525"/>
    </row>
    <row r="99" spans="1:3" ht="15.75">
      <c r="A99" s="28"/>
      <c r="B99" s="28"/>
      <c r="C99" s="525"/>
    </row>
    <row r="100" spans="1:3" ht="15.75">
      <c r="A100" s="28"/>
      <c r="B100" s="28"/>
      <c r="C100" s="525"/>
    </row>
    <row r="101" spans="1:3" ht="15.75">
      <c r="A101" s="28"/>
      <c r="B101" s="28"/>
      <c r="C101" s="525"/>
    </row>
    <row r="102" spans="1:3" ht="15.75">
      <c r="A102" s="28"/>
      <c r="B102" s="28"/>
      <c r="C102" s="525"/>
    </row>
    <row r="103" spans="1:3" ht="15.75">
      <c r="A103" s="28"/>
      <c r="B103" s="28"/>
      <c r="C103" s="525"/>
    </row>
    <row r="104" spans="1:3" ht="15.75">
      <c r="A104" s="28"/>
      <c r="B104" s="28"/>
      <c r="C104" s="525"/>
    </row>
    <row r="105" spans="1:3" ht="15.75">
      <c r="A105" s="28"/>
      <c r="B105" s="28"/>
      <c r="C105" s="525"/>
    </row>
    <row r="106" spans="1:3" ht="15.75">
      <c r="A106" s="28"/>
      <c r="B106" s="28"/>
      <c r="C106" s="525"/>
    </row>
    <row r="107" spans="1:3" ht="15.75">
      <c r="A107" s="28"/>
      <c r="B107" s="28"/>
      <c r="C107" s="525"/>
    </row>
    <row r="108" spans="1:3" ht="15.75">
      <c r="A108" s="28"/>
      <c r="B108" s="28"/>
      <c r="C108" s="525"/>
    </row>
    <row r="109" spans="1:3" ht="15.75">
      <c r="A109" s="28"/>
      <c r="B109" s="28"/>
      <c r="C109" s="525"/>
    </row>
    <row r="110" spans="1:3" ht="15.75">
      <c r="A110" s="28"/>
      <c r="B110" s="28"/>
      <c r="C110" s="525"/>
    </row>
    <row r="111" spans="1:3" ht="15.75">
      <c r="A111" s="28"/>
      <c r="B111" s="28"/>
      <c r="C111" s="525"/>
    </row>
    <row r="112" spans="1:3" ht="15.75">
      <c r="A112" s="28"/>
      <c r="B112" s="28"/>
      <c r="C112" s="525"/>
    </row>
    <row r="113" spans="1:3" ht="15.75">
      <c r="A113" s="28"/>
      <c r="B113" s="28"/>
      <c r="C113" s="525"/>
    </row>
    <row r="114" spans="1:3" ht="15.75">
      <c r="A114" s="28"/>
      <c r="B114" s="28"/>
      <c r="C114" s="525"/>
    </row>
    <row r="115" spans="1:3" ht="15.75">
      <c r="A115" s="28"/>
      <c r="B115" s="28"/>
      <c r="C115" s="525"/>
    </row>
    <row r="116" spans="1:3" ht="15.75">
      <c r="A116" s="28"/>
      <c r="B116" s="28"/>
      <c r="C116" s="525"/>
    </row>
    <row r="117" spans="1:3" ht="15.75">
      <c r="A117" s="28"/>
      <c r="B117" s="28"/>
      <c r="C117" s="525"/>
    </row>
    <row r="118" spans="1:3" ht="15.75">
      <c r="A118" s="28"/>
      <c r="B118" s="28"/>
      <c r="C118" s="525"/>
    </row>
    <row r="119" spans="1:3" ht="15.75">
      <c r="A119" s="28"/>
      <c r="B119" s="28"/>
      <c r="C119" s="525"/>
    </row>
    <row r="120" spans="1:3" ht="15.75">
      <c r="A120" s="28"/>
      <c r="B120" s="28"/>
      <c r="C120" s="525"/>
    </row>
    <row r="121" spans="1:3" ht="15.75">
      <c r="A121" s="28"/>
      <c r="B121" s="28"/>
      <c r="C121" s="525"/>
    </row>
    <row r="122" spans="1:3" ht="15.75">
      <c r="A122" s="28"/>
      <c r="B122" s="28"/>
      <c r="C122" s="525"/>
    </row>
    <row r="123" spans="1:3" ht="15.75">
      <c r="A123" s="28"/>
      <c r="B123" s="28"/>
      <c r="C123" s="525"/>
    </row>
    <row r="124" spans="1:3" ht="15.75">
      <c r="A124" s="28"/>
      <c r="B124" s="28"/>
      <c r="C124" s="525"/>
    </row>
    <row r="125" spans="1:3" ht="15.75">
      <c r="A125" s="28"/>
      <c r="B125" s="28"/>
      <c r="C125" s="525"/>
    </row>
    <row r="126" spans="1:3" ht="15.75">
      <c r="A126" s="28"/>
      <c r="B126" s="28"/>
      <c r="C126" s="525"/>
    </row>
    <row r="127" spans="1:3" ht="15.75">
      <c r="A127" s="28"/>
      <c r="B127" s="28"/>
      <c r="C127" s="525"/>
    </row>
    <row r="128" spans="1:3" ht="15.75">
      <c r="A128" s="28"/>
      <c r="B128" s="28"/>
      <c r="C128" s="525"/>
    </row>
    <row r="129" spans="1:3" ht="15.75">
      <c r="A129" s="28"/>
      <c r="B129" s="28"/>
      <c r="C129" s="525"/>
    </row>
    <row r="130" spans="1:3" ht="15.75">
      <c r="A130" s="28"/>
      <c r="B130" s="28"/>
      <c r="C130" s="525"/>
    </row>
    <row r="131" spans="1:3" ht="15.75">
      <c r="A131" s="28"/>
      <c r="B131" s="28"/>
      <c r="C131" s="525"/>
    </row>
    <row r="132" spans="1:3" ht="15.75">
      <c r="A132" s="28"/>
      <c r="B132" s="28"/>
      <c r="C132" s="525"/>
    </row>
    <row r="133" spans="1:3" ht="15.75">
      <c r="A133" s="28"/>
      <c r="B133" s="28"/>
      <c r="C133" s="525"/>
    </row>
    <row r="134" spans="1:3" ht="15.75">
      <c r="A134" s="28"/>
      <c r="B134" s="28"/>
      <c r="C134" s="525"/>
    </row>
    <row r="135" spans="1:3" ht="15.75">
      <c r="A135" s="28"/>
      <c r="B135" s="28"/>
      <c r="C135" s="525"/>
    </row>
    <row r="136" spans="1:3" ht="15.75">
      <c r="A136" s="28"/>
      <c r="B136" s="28"/>
      <c r="C136" s="525"/>
    </row>
    <row r="137" spans="1:3" ht="15.75">
      <c r="A137" s="28"/>
      <c r="B137" s="28"/>
      <c r="C137" s="525"/>
    </row>
    <row r="138" spans="1:3" ht="15.75">
      <c r="A138" s="28"/>
      <c r="B138" s="28"/>
      <c r="C138" s="525"/>
    </row>
    <row r="139" spans="1:3" ht="15.75">
      <c r="A139" s="28"/>
      <c r="B139" s="28"/>
      <c r="C139" s="525"/>
    </row>
    <row r="140" spans="1:3" ht="15.75">
      <c r="A140" s="28"/>
      <c r="B140" s="28"/>
      <c r="C140" s="525"/>
    </row>
    <row r="141" spans="1:3" ht="15.75">
      <c r="A141" s="28"/>
      <c r="B141" s="28"/>
      <c r="C141" s="525"/>
    </row>
    <row r="142" spans="1:3" ht="15.75">
      <c r="A142" s="28"/>
      <c r="B142" s="28"/>
      <c r="C142" s="525"/>
    </row>
    <row r="143" spans="1:3" ht="15.75">
      <c r="A143" s="28"/>
      <c r="B143" s="28"/>
      <c r="C143" s="525"/>
    </row>
    <row r="144" spans="1:3" ht="15.75">
      <c r="A144" s="28"/>
      <c r="B144" s="28"/>
      <c r="C144" s="525"/>
    </row>
    <row r="145" spans="1:3" ht="15.75">
      <c r="A145" s="28"/>
      <c r="B145" s="28"/>
      <c r="C145" s="525"/>
    </row>
    <row r="146" spans="1:3" ht="15.75">
      <c r="A146" s="28"/>
      <c r="B146" s="28"/>
      <c r="C146" s="525"/>
    </row>
    <row r="147" spans="1:3" ht="15.75">
      <c r="A147" s="28"/>
      <c r="B147" s="28"/>
      <c r="C147" s="525"/>
    </row>
    <row r="148" spans="1:3" ht="15.75">
      <c r="A148" s="28"/>
      <c r="B148" s="28"/>
      <c r="C148" s="525"/>
    </row>
    <row r="149" spans="1:3" ht="15.75">
      <c r="A149" s="28"/>
      <c r="B149" s="28"/>
      <c r="C149" s="525"/>
    </row>
    <row r="150" spans="1:3" ht="15.75">
      <c r="A150" s="28"/>
      <c r="B150" s="28"/>
      <c r="C150" s="525"/>
    </row>
    <row r="151" spans="1:3" ht="15.75">
      <c r="A151" s="28"/>
      <c r="B151" s="28"/>
      <c r="C151" s="525"/>
    </row>
    <row r="152" spans="1:3" ht="15.75">
      <c r="A152" s="28"/>
      <c r="B152" s="28"/>
      <c r="C152" s="525"/>
    </row>
    <row r="153" spans="1:3" ht="15.75">
      <c r="A153" s="28"/>
      <c r="B153" s="28"/>
      <c r="C153" s="525"/>
    </row>
    <row r="154" spans="1:3" ht="15.75">
      <c r="A154" s="28"/>
      <c r="B154" s="28"/>
      <c r="C154" s="525"/>
    </row>
    <row r="155" spans="1:3" ht="15.75">
      <c r="A155" s="28"/>
      <c r="B155" s="28"/>
      <c r="C155" s="525"/>
    </row>
    <row r="156" spans="1:3" ht="15.75">
      <c r="A156" s="28"/>
      <c r="B156" s="28"/>
      <c r="C156" s="525"/>
    </row>
    <row r="157" spans="1:3" ht="15.75">
      <c r="A157" s="28"/>
      <c r="B157" s="28"/>
      <c r="C157" s="525"/>
    </row>
    <row r="158" spans="1:3" ht="15.75">
      <c r="A158" s="28"/>
      <c r="B158" s="28"/>
      <c r="C158" s="525"/>
    </row>
    <row r="159" spans="1:3" ht="15.75">
      <c r="A159" s="28"/>
      <c r="B159" s="28"/>
      <c r="C159" s="525"/>
    </row>
    <row r="160" spans="1:3" ht="15.75">
      <c r="A160" s="28"/>
      <c r="B160" s="28"/>
      <c r="C160" s="525"/>
    </row>
    <row r="161" spans="1:3" ht="15.75">
      <c r="A161" s="28"/>
      <c r="B161" s="28"/>
      <c r="C161" s="525"/>
    </row>
    <row r="162" spans="1:3" ht="15.75">
      <c r="A162" s="28"/>
      <c r="B162" s="28"/>
      <c r="C162" s="525"/>
    </row>
    <row r="163" spans="1:3" ht="15.75">
      <c r="A163" s="28"/>
      <c r="B163" s="28"/>
      <c r="C163" s="525"/>
    </row>
    <row r="164" spans="1:3" ht="15.75">
      <c r="A164" s="28"/>
      <c r="B164" s="28"/>
      <c r="C164" s="525"/>
    </row>
    <row r="165" spans="1:3" ht="15.75">
      <c r="A165" s="28"/>
      <c r="B165" s="28"/>
      <c r="C165" s="525"/>
    </row>
    <row r="166" spans="1:3" ht="15.75">
      <c r="A166" s="28"/>
      <c r="B166" s="28"/>
      <c r="C166" s="525"/>
    </row>
    <row r="167" spans="1:3" ht="15.75">
      <c r="A167" s="28"/>
      <c r="B167" s="28"/>
      <c r="C167" s="525"/>
    </row>
    <row r="168" spans="1:3" ht="15.75">
      <c r="A168" s="28"/>
      <c r="B168" s="28"/>
      <c r="C168" s="525"/>
    </row>
    <row r="169" spans="1:3" ht="15.75">
      <c r="A169" s="28"/>
      <c r="B169" s="28"/>
      <c r="C169" s="525"/>
    </row>
    <row r="170" spans="1:3" ht="15.75">
      <c r="A170" s="28"/>
      <c r="B170" s="28"/>
      <c r="C170" s="525"/>
    </row>
  </sheetData>
  <sheetProtection selectLockedCells="1" selectUnlockedCells="1"/>
  <mergeCells count="4">
    <mergeCell ref="B20:B21"/>
    <mergeCell ref="D20:G20"/>
    <mergeCell ref="A2:B4"/>
    <mergeCell ref="C3:C4"/>
  </mergeCells>
  <printOptions verticalCentered="1"/>
  <pageMargins left="1.1811023622047245" right="0" top="0" bottom="0" header="0" footer="0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zoomScale="124" zoomScaleNormal="124" zoomScalePageLayoutView="0" workbookViewId="0" topLeftCell="A1">
      <selection activeCell="D6" sqref="D6:D24"/>
    </sheetView>
  </sheetViews>
  <sheetFormatPr defaultColWidth="11.57421875" defaultRowHeight="12.75"/>
  <cols>
    <col min="1" max="1" width="7.57421875" style="21" customWidth="1"/>
    <col min="2" max="2" width="6.57421875" style="31" customWidth="1"/>
    <col min="3" max="3" width="54.28125" style="21" customWidth="1"/>
    <col min="4" max="4" width="13.421875" style="531" customWidth="1"/>
    <col min="5" max="8" width="11.57421875" style="21" customWidth="1"/>
    <col min="9" max="9" width="5.8515625" style="21" customWidth="1"/>
    <col min="10" max="10" width="0" style="21" hidden="1" customWidth="1"/>
    <col min="11" max="16384" width="11.57421875" style="21" customWidth="1"/>
  </cols>
  <sheetData>
    <row r="1" spans="2:4" ht="15.75">
      <c r="B1" s="32"/>
      <c r="C1" s="33"/>
      <c r="D1" s="527"/>
    </row>
    <row r="2" spans="2:4" ht="15">
      <c r="B2" s="32"/>
      <c r="C2" s="234"/>
      <c r="D2" s="528"/>
    </row>
    <row r="3" spans="2:4" ht="15">
      <c r="B3" s="374" t="s">
        <v>55</v>
      </c>
      <c r="C3" s="375"/>
      <c r="D3" s="529"/>
    </row>
    <row r="4" spans="2:4" ht="15.75" customHeight="1" thickBot="1">
      <c r="B4" s="376"/>
      <c r="C4" s="377"/>
      <c r="D4" s="532">
        <v>2019</v>
      </c>
    </row>
    <row r="5" spans="2:4" ht="26.25" customHeight="1" thickBot="1">
      <c r="B5" s="376"/>
      <c r="C5" s="377"/>
      <c r="D5" s="533"/>
    </row>
    <row r="6" spans="2:4" ht="27" customHeight="1">
      <c r="B6" s="235"/>
      <c r="C6" s="34" t="s">
        <v>56</v>
      </c>
      <c r="D6" s="534">
        <f>SUM(D7:D15)</f>
        <v>570000</v>
      </c>
    </row>
    <row r="7" spans="2:4" ht="15">
      <c r="B7" s="236">
        <v>1</v>
      </c>
      <c r="C7" s="35" t="s">
        <v>57</v>
      </c>
      <c r="D7" s="535"/>
    </row>
    <row r="8" spans="2:4" ht="15">
      <c r="B8" s="236">
        <v>2</v>
      </c>
      <c r="C8" s="35" t="s">
        <v>430</v>
      </c>
      <c r="D8" s="535"/>
    </row>
    <row r="9" spans="2:4" ht="15">
      <c r="B9" s="236">
        <v>3</v>
      </c>
      <c r="C9" s="35" t="s">
        <v>497</v>
      </c>
      <c r="D9" s="535"/>
    </row>
    <row r="10" spans="2:4" ht="15">
      <c r="B10" s="236">
        <v>4</v>
      </c>
      <c r="C10" s="35" t="s">
        <v>498</v>
      </c>
      <c r="D10" s="535"/>
    </row>
    <row r="11" spans="2:10" ht="15">
      <c r="B11" s="236">
        <v>5</v>
      </c>
      <c r="C11" s="35" t="s">
        <v>58</v>
      </c>
      <c r="D11" s="535"/>
      <c r="E11" s="373"/>
      <c r="F11" s="373"/>
      <c r="G11" s="373"/>
      <c r="H11" s="373"/>
      <c r="I11" s="373"/>
      <c r="J11" s="373"/>
    </row>
    <row r="12" spans="2:10" ht="15">
      <c r="B12" s="236">
        <v>6</v>
      </c>
      <c r="C12" s="35" t="s">
        <v>443</v>
      </c>
      <c r="D12" s="535"/>
      <c r="E12" s="373"/>
      <c r="F12" s="373"/>
      <c r="G12" s="373"/>
      <c r="H12" s="373"/>
      <c r="I12" s="373"/>
      <c r="J12" s="373"/>
    </row>
    <row r="13" spans="2:10" ht="15">
      <c r="B13" s="236">
        <v>7</v>
      </c>
      <c r="C13" s="35" t="s">
        <v>503</v>
      </c>
      <c r="D13" s="535"/>
      <c r="E13" s="373"/>
      <c r="F13" s="373"/>
      <c r="G13" s="373"/>
      <c r="H13" s="373"/>
      <c r="I13" s="373"/>
      <c r="J13" s="373"/>
    </row>
    <row r="14" spans="2:10" ht="15">
      <c r="B14" s="236">
        <v>8</v>
      </c>
      <c r="C14" s="35" t="s">
        <v>623</v>
      </c>
      <c r="D14" s="535"/>
      <c r="E14" s="373"/>
      <c r="F14" s="373"/>
      <c r="G14" s="373"/>
      <c r="H14" s="373"/>
      <c r="I14" s="373"/>
      <c r="J14" s="373"/>
    </row>
    <row r="15" spans="2:10" ht="15">
      <c r="B15" s="236">
        <v>9</v>
      </c>
      <c r="C15" s="16" t="s">
        <v>59</v>
      </c>
      <c r="D15" s="535">
        <v>570000</v>
      </c>
      <c r="E15" s="373"/>
      <c r="F15" s="373"/>
      <c r="G15" s="373"/>
      <c r="H15" s="373"/>
      <c r="I15" s="373"/>
      <c r="J15" s="373"/>
    </row>
    <row r="16" spans="2:10" ht="27.75" customHeight="1">
      <c r="B16" s="237"/>
      <c r="C16" s="14" t="s">
        <v>60</v>
      </c>
      <c r="D16" s="536">
        <f>SUM(D17:D23)</f>
        <v>261950</v>
      </c>
      <c r="E16" s="373"/>
      <c r="F16" s="373"/>
      <c r="G16" s="373"/>
      <c r="H16" s="373"/>
      <c r="I16" s="373"/>
      <c r="J16" s="373"/>
    </row>
    <row r="17" spans="2:4" ht="15">
      <c r="B17" s="236">
        <v>1</v>
      </c>
      <c r="C17" s="35" t="s">
        <v>61</v>
      </c>
      <c r="D17" s="535">
        <v>10000</v>
      </c>
    </row>
    <row r="18" spans="2:4" ht="15">
      <c r="B18" s="236">
        <v>2</v>
      </c>
      <c r="C18" s="35" t="s">
        <v>499</v>
      </c>
      <c r="D18" s="535"/>
    </row>
    <row r="19" spans="2:4" ht="15">
      <c r="B19" s="236">
        <v>3</v>
      </c>
      <c r="C19" s="35" t="s">
        <v>500</v>
      </c>
      <c r="D19" s="535"/>
    </row>
    <row r="20" spans="2:4" ht="15">
      <c r="B20" s="236">
        <v>4</v>
      </c>
      <c r="C20" s="35" t="s">
        <v>62</v>
      </c>
      <c r="D20" s="535">
        <v>58000</v>
      </c>
    </row>
    <row r="21" spans="2:4" ht="15">
      <c r="B21" s="238">
        <v>5</v>
      </c>
      <c r="C21" s="114" t="s">
        <v>444</v>
      </c>
      <c r="D21" s="537"/>
    </row>
    <row r="22" spans="2:4" ht="15">
      <c r="B22" s="238">
        <v>6</v>
      </c>
      <c r="C22" s="114" t="s">
        <v>463</v>
      </c>
      <c r="D22" s="537">
        <v>193950</v>
      </c>
    </row>
    <row r="23" spans="2:10" ht="15">
      <c r="B23" s="238">
        <v>7</v>
      </c>
      <c r="C23" s="18" t="s">
        <v>63</v>
      </c>
      <c r="D23" s="537"/>
      <c r="E23" s="373"/>
      <c r="F23" s="373"/>
      <c r="G23" s="373"/>
      <c r="H23" s="373"/>
      <c r="I23" s="373"/>
      <c r="J23" s="373"/>
    </row>
    <row r="24" spans="2:10" ht="26.25" customHeight="1">
      <c r="B24" s="239"/>
      <c r="C24" s="240" t="s">
        <v>64</v>
      </c>
      <c r="D24" s="538">
        <f>SUM(D6-D16)</f>
        <v>308050</v>
      </c>
      <c r="E24" s="373"/>
      <c r="F24" s="373"/>
      <c r="G24" s="373"/>
      <c r="H24" s="373"/>
      <c r="I24" s="373"/>
      <c r="J24" s="373"/>
    </row>
    <row r="25" spans="2:10" ht="15">
      <c r="B25" s="32"/>
      <c r="C25" s="36"/>
      <c r="D25" s="530"/>
      <c r="E25" s="373"/>
      <c r="F25" s="373"/>
      <c r="G25" s="373"/>
      <c r="H25" s="373"/>
      <c r="I25" s="373"/>
      <c r="J25" s="373"/>
    </row>
    <row r="26" spans="2:10" ht="15.75">
      <c r="B26" s="37"/>
      <c r="C26" s="32"/>
      <c r="D26" s="530"/>
      <c r="E26" s="373"/>
      <c r="F26" s="373"/>
      <c r="G26" s="373"/>
      <c r="H26" s="373"/>
      <c r="I26" s="373"/>
      <c r="J26" s="373"/>
    </row>
    <row r="27" spans="2:4" ht="15.75">
      <c r="B27" s="37"/>
      <c r="C27" s="32"/>
      <c r="D27" s="530"/>
    </row>
    <row r="28" spans="2:4" ht="15.75">
      <c r="B28" s="37"/>
      <c r="C28" s="32"/>
      <c r="D28" s="530"/>
    </row>
    <row r="29" spans="2:4" ht="15.75">
      <c r="B29" s="37"/>
      <c r="C29" s="32"/>
      <c r="D29" s="530"/>
    </row>
  </sheetData>
  <sheetProtection selectLockedCells="1" selectUnlockedCells="1"/>
  <mergeCells count="4">
    <mergeCell ref="B3:C5"/>
    <mergeCell ref="D4:D5"/>
    <mergeCell ref="E11:J16"/>
    <mergeCell ref="E23:J26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="110" zoomScaleNormal="110" zoomScalePageLayoutView="0" workbookViewId="0" topLeftCell="A6">
      <selection activeCell="F7" sqref="F7:F39"/>
    </sheetView>
  </sheetViews>
  <sheetFormatPr defaultColWidth="11.57421875" defaultRowHeight="12.75"/>
  <cols>
    <col min="1" max="1" width="4.00390625" style="0" bestFit="1" customWidth="1"/>
    <col min="2" max="2" width="5.140625" style="0" bestFit="1" customWidth="1"/>
    <col min="3" max="3" width="7.28125" style="0" bestFit="1" customWidth="1"/>
    <col min="4" max="4" width="7.7109375" style="38" customWidth="1"/>
    <col min="5" max="5" width="39.8515625" style="0" customWidth="1"/>
    <col min="6" max="6" width="11.28125" style="543" customWidth="1"/>
  </cols>
  <sheetData>
    <row r="1" spans="1:6" ht="22.5" customHeight="1">
      <c r="A1" s="382" t="s">
        <v>65</v>
      </c>
      <c r="B1" s="382"/>
      <c r="C1" s="382"/>
      <c r="D1" s="382"/>
      <c r="E1" s="382"/>
      <c r="F1" s="382"/>
    </row>
    <row r="2" spans="1:6" ht="13.5" thickBot="1">
      <c r="A2" s="40"/>
      <c r="B2" s="40"/>
      <c r="C2" s="40"/>
      <c r="D2" s="41"/>
      <c r="E2" s="40"/>
      <c r="F2" s="539"/>
    </row>
    <row r="3" spans="1:6" ht="12.75" customHeight="1" thickBot="1">
      <c r="A3" s="383" t="s">
        <v>66</v>
      </c>
      <c r="B3" s="385" t="s">
        <v>67</v>
      </c>
      <c r="C3" s="385"/>
      <c r="D3" s="388" t="s">
        <v>68</v>
      </c>
      <c r="E3" s="388"/>
      <c r="F3" s="540"/>
    </row>
    <row r="4" spans="1:6" ht="13.5" thickBot="1">
      <c r="A4" s="384"/>
      <c r="B4" s="386"/>
      <c r="C4" s="387"/>
      <c r="D4" s="389"/>
      <c r="E4" s="389"/>
      <c r="F4" s="541"/>
    </row>
    <row r="5" spans="1:6" ht="12.75" customHeight="1" thickBot="1">
      <c r="A5" s="384"/>
      <c r="B5" s="386"/>
      <c r="C5" s="387"/>
      <c r="D5" s="389"/>
      <c r="E5" s="389"/>
      <c r="F5" s="544">
        <v>2019</v>
      </c>
    </row>
    <row r="6" spans="1:6" ht="34.5" customHeight="1" thickBot="1">
      <c r="A6" s="384"/>
      <c r="B6" s="386"/>
      <c r="C6" s="387"/>
      <c r="D6" s="389"/>
      <c r="E6" s="389"/>
      <c r="F6" s="554"/>
    </row>
    <row r="7" spans="1:6" ht="26.25" customHeight="1" thickBot="1">
      <c r="A7" s="194"/>
      <c r="B7" s="381" t="s">
        <v>69</v>
      </c>
      <c r="C7" s="381"/>
      <c r="D7" s="381"/>
      <c r="E7" s="545"/>
      <c r="F7" s="555">
        <f>F8+F29</f>
        <v>55082.38</v>
      </c>
    </row>
    <row r="8" spans="1:6" ht="12.75">
      <c r="A8" s="195">
        <v>1</v>
      </c>
      <c r="B8" s="62" t="s">
        <v>71</v>
      </c>
      <c r="C8" s="391" t="s">
        <v>72</v>
      </c>
      <c r="D8" s="391"/>
      <c r="E8" s="391"/>
      <c r="F8" s="556">
        <f>SUM(F9)</f>
        <v>0</v>
      </c>
    </row>
    <row r="9" spans="1:6" ht="12.75">
      <c r="A9" s="164">
        <v>2</v>
      </c>
      <c r="B9" s="106"/>
      <c r="C9" s="137" t="s">
        <v>74</v>
      </c>
      <c r="D9" s="390" t="s">
        <v>75</v>
      </c>
      <c r="E9" s="546"/>
      <c r="F9" s="557">
        <f>F13+F17+F20+F23+F28</f>
        <v>0</v>
      </c>
    </row>
    <row r="10" spans="1:6" ht="12.75">
      <c r="A10" s="164">
        <v>3</v>
      </c>
      <c r="B10" s="106" t="s">
        <v>421</v>
      </c>
      <c r="C10" s="106"/>
      <c r="D10" s="190">
        <v>610</v>
      </c>
      <c r="E10" s="547" t="s">
        <v>450</v>
      </c>
      <c r="F10" s="558"/>
    </row>
    <row r="11" spans="1:6" ht="12.75">
      <c r="A11" s="164">
        <v>4</v>
      </c>
      <c r="B11" s="106" t="s">
        <v>421</v>
      </c>
      <c r="C11" s="106"/>
      <c r="D11" s="190">
        <v>620</v>
      </c>
      <c r="E11" s="547" t="s">
        <v>80</v>
      </c>
      <c r="F11" s="558"/>
    </row>
    <row r="12" spans="1:6" ht="12.75">
      <c r="A12" s="164">
        <v>5</v>
      </c>
      <c r="B12" s="106" t="s">
        <v>421</v>
      </c>
      <c r="C12" s="106"/>
      <c r="D12" s="190">
        <v>630</v>
      </c>
      <c r="E12" s="547" t="s">
        <v>490</v>
      </c>
      <c r="F12" s="558"/>
    </row>
    <row r="13" spans="1:6" ht="12.75">
      <c r="A13" s="164">
        <v>6</v>
      </c>
      <c r="B13" s="106"/>
      <c r="C13" s="192"/>
      <c r="D13" s="193"/>
      <c r="E13" s="548"/>
      <c r="F13" s="559">
        <f>SUM(F10:F12)</f>
        <v>0</v>
      </c>
    </row>
    <row r="14" spans="1:6" ht="12.75">
      <c r="A14" s="164">
        <v>7</v>
      </c>
      <c r="B14" s="106" t="s">
        <v>422</v>
      </c>
      <c r="C14" s="106"/>
      <c r="D14" s="190">
        <v>610</v>
      </c>
      <c r="E14" s="547" t="s">
        <v>450</v>
      </c>
      <c r="F14" s="558"/>
    </row>
    <row r="15" spans="1:6" ht="12.75">
      <c r="A15" s="164">
        <v>8</v>
      </c>
      <c r="B15" s="106" t="s">
        <v>422</v>
      </c>
      <c r="C15" s="106"/>
      <c r="D15" s="190">
        <v>620</v>
      </c>
      <c r="E15" s="547" t="s">
        <v>80</v>
      </c>
      <c r="F15" s="558"/>
    </row>
    <row r="16" spans="1:6" ht="12.75">
      <c r="A16" s="164">
        <v>9</v>
      </c>
      <c r="B16" s="106" t="s">
        <v>422</v>
      </c>
      <c r="C16" s="106"/>
      <c r="D16" s="190">
        <v>630</v>
      </c>
      <c r="E16" s="547" t="s">
        <v>490</v>
      </c>
      <c r="F16" s="558"/>
    </row>
    <row r="17" spans="1:6" ht="12.75">
      <c r="A17" s="164">
        <v>10</v>
      </c>
      <c r="B17" s="106"/>
      <c r="C17" s="192"/>
      <c r="D17" s="193"/>
      <c r="E17" s="548"/>
      <c r="F17" s="559">
        <f>SUM(F14:F16)</f>
        <v>0</v>
      </c>
    </row>
    <row r="18" spans="1:6" ht="12.75">
      <c r="A18" s="164">
        <v>11</v>
      </c>
      <c r="B18" s="106" t="s">
        <v>591</v>
      </c>
      <c r="C18" s="106"/>
      <c r="D18" s="190">
        <v>610</v>
      </c>
      <c r="E18" s="547" t="s">
        <v>450</v>
      </c>
      <c r="F18" s="558"/>
    </row>
    <row r="19" spans="1:6" ht="12.75">
      <c r="A19" s="164">
        <v>12</v>
      </c>
      <c r="B19" s="106" t="s">
        <v>591</v>
      </c>
      <c r="C19" s="106"/>
      <c r="D19" s="190">
        <v>620</v>
      </c>
      <c r="E19" s="547" t="s">
        <v>80</v>
      </c>
      <c r="F19" s="558"/>
    </row>
    <row r="20" spans="1:6" ht="12.75">
      <c r="A20" s="164">
        <v>13</v>
      </c>
      <c r="B20" s="106"/>
      <c r="C20" s="192"/>
      <c r="D20" s="193"/>
      <c r="E20" s="548"/>
      <c r="F20" s="559">
        <f>SUM(F18:F19)</f>
        <v>0</v>
      </c>
    </row>
    <row r="21" spans="1:6" ht="12.75">
      <c r="A21" s="164">
        <v>14</v>
      </c>
      <c r="B21" s="106" t="s">
        <v>592</v>
      </c>
      <c r="C21" s="106"/>
      <c r="D21" s="190">
        <v>610</v>
      </c>
      <c r="E21" s="547" t="s">
        <v>450</v>
      </c>
      <c r="F21" s="558"/>
    </row>
    <row r="22" spans="1:6" ht="12.75">
      <c r="A22" s="164">
        <v>15</v>
      </c>
      <c r="B22" s="106" t="s">
        <v>592</v>
      </c>
      <c r="C22" s="106"/>
      <c r="D22" s="190">
        <v>620</v>
      </c>
      <c r="E22" s="547" t="s">
        <v>80</v>
      </c>
      <c r="F22" s="558"/>
    </row>
    <row r="23" spans="1:6" ht="12.75">
      <c r="A23" s="164">
        <v>16</v>
      </c>
      <c r="B23" s="106"/>
      <c r="C23" s="192"/>
      <c r="D23" s="193"/>
      <c r="E23" s="548"/>
      <c r="F23" s="559">
        <f>SUM(F21:F22)</f>
        <v>0</v>
      </c>
    </row>
    <row r="24" spans="1:6" ht="12.75">
      <c r="A24" s="164">
        <v>17</v>
      </c>
      <c r="B24" s="140">
        <v>41</v>
      </c>
      <c r="C24" s="106"/>
      <c r="D24" s="190">
        <v>610</v>
      </c>
      <c r="E24" s="547" t="s">
        <v>450</v>
      </c>
      <c r="F24" s="558"/>
    </row>
    <row r="25" spans="1:6" ht="12.75">
      <c r="A25" s="164">
        <v>18</v>
      </c>
      <c r="B25" s="140">
        <v>41</v>
      </c>
      <c r="C25" s="106"/>
      <c r="D25" s="190">
        <v>620</v>
      </c>
      <c r="E25" s="547" t="s">
        <v>80</v>
      </c>
      <c r="F25" s="558"/>
    </row>
    <row r="26" spans="1:8" ht="12.75">
      <c r="A26" s="164">
        <v>19</v>
      </c>
      <c r="B26" s="140">
        <v>41</v>
      </c>
      <c r="C26" s="106"/>
      <c r="D26" s="190">
        <v>630</v>
      </c>
      <c r="E26" s="547" t="s">
        <v>490</v>
      </c>
      <c r="F26" s="558"/>
      <c r="H26" s="39"/>
    </row>
    <row r="27" spans="1:6" ht="12.75">
      <c r="A27" s="164">
        <v>20</v>
      </c>
      <c r="B27" s="140">
        <v>41</v>
      </c>
      <c r="C27" s="106"/>
      <c r="D27" s="190">
        <v>640</v>
      </c>
      <c r="E27" s="547" t="s">
        <v>512</v>
      </c>
      <c r="F27" s="558"/>
    </row>
    <row r="28" spans="1:6" ht="12.75">
      <c r="A28" s="164">
        <v>21</v>
      </c>
      <c r="B28" s="106"/>
      <c r="C28" s="192"/>
      <c r="D28" s="193"/>
      <c r="E28" s="548"/>
      <c r="F28" s="559">
        <f>SUM(F24:F27)</f>
        <v>0</v>
      </c>
    </row>
    <row r="29" spans="1:6" ht="12.75">
      <c r="A29" s="164">
        <v>22</v>
      </c>
      <c r="B29" s="136" t="s">
        <v>97</v>
      </c>
      <c r="C29" s="379" t="s">
        <v>98</v>
      </c>
      <c r="D29" s="379"/>
      <c r="E29" s="549"/>
      <c r="F29" s="560">
        <f>F30+F35</f>
        <v>55082.38</v>
      </c>
    </row>
    <row r="30" spans="1:6" ht="12.75" customHeight="1">
      <c r="A30" s="164">
        <v>23</v>
      </c>
      <c r="B30" s="106"/>
      <c r="C30" s="137" t="s">
        <v>100</v>
      </c>
      <c r="D30" s="390" t="s">
        <v>101</v>
      </c>
      <c r="E30" s="546"/>
      <c r="F30" s="557">
        <f>F31+F33</f>
        <v>55082.38</v>
      </c>
    </row>
    <row r="31" spans="1:6" ht="12.75">
      <c r="A31" s="164">
        <v>24</v>
      </c>
      <c r="B31" s="106"/>
      <c r="C31" s="106"/>
      <c r="D31" s="380" t="s">
        <v>105</v>
      </c>
      <c r="E31" s="550"/>
      <c r="F31" s="561">
        <f>SUM(F32:F32)</f>
        <v>18200</v>
      </c>
    </row>
    <row r="32" spans="1:7" s="50" customFormat="1" ht="12.75">
      <c r="A32" s="164">
        <v>25</v>
      </c>
      <c r="B32" s="142">
        <v>41</v>
      </c>
      <c r="C32" s="130"/>
      <c r="D32" s="170">
        <v>630</v>
      </c>
      <c r="E32" s="551" t="s">
        <v>490</v>
      </c>
      <c r="F32" s="562">
        <v>18200</v>
      </c>
      <c r="G32" s="185"/>
    </row>
    <row r="33" spans="1:6" ht="12.75">
      <c r="A33" s="164">
        <v>26</v>
      </c>
      <c r="B33" s="106"/>
      <c r="C33" s="106"/>
      <c r="D33" s="380" t="s">
        <v>471</v>
      </c>
      <c r="E33" s="550"/>
      <c r="F33" s="561">
        <f>SUM(F34:F34)</f>
        <v>36882.38</v>
      </c>
    </row>
    <row r="34" spans="1:6" ht="12.75">
      <c r="A34" s="164">
        <v>27</v>
      </c>
      <c r="B34" s="142">
        <v>41</v>
      </c>
      <c r="C34" s="130"/>
      <c r="D34" s="170">
        <v>630</v>
      </c>
      <c r="E34" s="551" t="s">
        <v>490</v>
      </c>
      <c r="F34" s="558">
        <v>36882.38</v>
      </c>
    </row>
    <row r="35" spans="1:6" ht="12.75">
      <c r="A35" s="164">
        <v>28</v>
      </c>
      <c r="B35" s="122"/>
      <c r="C35" s="157" t="s">
        <v>100</v>
      </c>
      <c r="D35" s="378" t="s">
        <v>114</v>
      </c>
      <c r="E35" s="552"/>
      <c r="F35" s="557">
        <f>SUM(F36:F39)</f>
        <v>0</v>
      </c>
    </row>
    <row r="36" spans="1:6" ht="12.75">
      <c r="A36" s="164">
        <v>29</v>
      </c>
      <c r="B36" s="122">
        <v>41</v>
      </c>
      <c r="C36" s="122"/>
      <c r="D36" s="177">
        <v>610</v>
      </c>
      <c r="E36" s="551"/>
      <c r="F36" s="558"/>
    </row>
    <row r="37" spans="1:6" ht="12.75">
      <c r="A37" s="164">
        <v>30</v>
      </c>
      <c r="B37" s="122">
        <v>41</v>
      </c>
      <c r="C37" s="122"/>
      <c r="D37" s="177">
        <v>620</v>
      </c>
      <c r="E37" s="551"/>
      <c r="F37" s="558"/>
    </row>
    <row r="38" spans="1:6" ht="12.75">
      <c r="A38" s="164">
        <v>31</v>
      </c>
      <c r="B38" s="122">
        <v>41</v>
      </c>
      <c r="C38" s="122"/>
      <c r="D38" s="177">
        <v>630</v>
      </c>
      <c r="E38" s="551"/>
      <c r="F38" s="558"/>
    </row>
    <row r="39" spans="1:6" ht="13.5" thickBot="1">
      <c r="A39" s="165">
        <v>32</v>
      </c>
      <c r="B39" s="181">
        <v>41</v>
      </c>
      <c r="C39" s="181"/>
      <c r="D39" s="196">
        <v>640</v>
      </c>
      <c r="E39" s="553"/>
      <c r="F39" s="563"/>
    </row>
    <row r="40" spans="1:6" ht="12.75">
      <c r="A40" s="51"/>
      <c r="B40" s="51"/>
      <c r="C40" s="51"/>
      <c r="D40" s="52"/>
      <c r="E40" s="51"/>
      <c r="F40" s="539"/>
    </row>
    <row r="41" spans="1:6" ht="12.75">
      <c r="A41" s="51"/>
      <c r="B41" s="51"/>
      <c r="C41" s="51"/>
      <c r="D41" s="52"/>
      <c r="E41" s="51"/>
      <c r="F41" s="539"/>
    </row>
    <row r="42" spans="1:6" ht="12.75">
      <c r="A42" s="51"/>
      <c r="B42" s="51"/>
      <c r="C42" s="51"/>
      <c r="D42" s="52"/>
      <c r="E42" s="51"/>
      <c r="F42" s="539"/>
    </row>
    <row r="43" spans="1:6" ht="12.75">
      <c r="A43" s="51"/>
      <c r="B43" s="51"/>
      <c r="C43" s="51"/>
      <c r="D43" s="52"/>
      <c r="E43" s="51"/>
      <c r="F43" s="539"/>
    </row>
    <row r="44" spans="1:6" ht="12.75">
      <c r="A44" s="51"/>
      <c r="B44" s="51"/>
      <c r="C44" s="51"/>
      <c r="D44" s="52"/>
      <c r="E44" s="51"/>
      <c r="F44" s="539"/>
    </row>
    <row r="45" spans="1:6" ht="12.75">
      <c r="A45" s="51"/>
      <c r="B45" s="51"/>
      <c r="C45" s="51"/>
      <c r="D45" s="52"/>
      <c r="E45" s="51"/>
      <c r="F45" s="539"/>
    </row>
    <row r="46" spans="1:6" ht="12.75">
      <c r="A46" s="51"/>
      <c r="B46" s="51"/>
      <c r="C46" s="51"/>
      <c r="D46" s="52"/>
      <c r="E46" s="51"/>
      <c r="F46" s="539"/>
    </row>
    <row r="47" spans="1:6" ht="12.75">
      <c r="A47" s="51"/>
      <c r="B47" s="51"/>
      <c r="C47" s="51"/>
      <c r="D47" s="52"/>
      <c r="E47" s="51"/>
      <c r="F47" s="539"/>
    </row>
    <row r="48" spans="1:6" ht="12.75">
      <c r="A48" s="51"/>
      <c r="B48" s="51"/>
      <c r="C48" s="51"/>
      <c r="D48" s="52"/>
      <c r="E48" s="51"/>
      <c r="F48" s="539"/>
    </row>
    <row r="49" spans="1:6" ht="12.75">
      <c r="A49" s="51"/>
      <c r="B49" s="51"/>
      <c r="C49" s="51"/>
      <c r="D49" s="52"/>
      <c r="E49" s="51"/>
      <c r="F49" s="539"/>
    </row>
    <row r="50" spans="1:6" ht="12.75">
      <c r="A50" s="51"/>
      <c r="B50" s="51"/>
      <c r="C50" s="51"/>
      <c r="D50" s="52"/>
      <c r="E50" s="51"/>
      <c r="F50" s="539"/>
    </row>
    <row r="51" spans="1:6" ht="12.75">
      <c r="A51" s="51"/>
      <c r="B51" s="51"/>
      <c r="C51" s="51"/>
      <c r="D51" s="52"/>
      <c r="E51" s="51"/>
      <c r="F51" s="539"/>
    </row>
    <row r="52" spans="1:6" ht="12.75">
      <c r="A52" s="51"/>
      <c r="B52" s="51"/>
      <c r="C52" s="51"/>
      <c r="D52" s="52"/>
      <c r="E52" s="51"/>
      <c r="F52" s="539"/>
    </row>
    <row r="53" spans="1:6" ht="12.75">
      <c r="A53" s="51"/>
      <c r="B53" s="51"/>
      <c r="C53" s="51"/>
      <c r="D53" s="52"/>
      <c r="E53" s="51"/>
      <c r="F53" s="539"/>
    </row>
    <row r="54" spans="1:6" ht="12.75">
      <c r="A54" s="51"/>
      <c r="B54" s="51"/>
      <c r="C54" s="51"/>
      <c r="D54" s="52"/>
      <c r="E54" s="51"/>
      <c r="F54" s="539"/>
    </row>
    <row r="55" spans="1:6" ht="12.75">
      <c r="A55" s="51"/>
      <c r="B55" s="51"/>
      <c r="C55" s="51"/>
      <c r="D55" s="52"/>
      <c r="E55" s="51"/>
      <c r="F55" s="539"/>
    </row>
    <row r="56" spans="1:6" ht="12.75">
      <c r="A56" s="51"/>
      <c r="B56" s="51"/>
      <c r="C56" s="51"/>
      <c r="D56" s="52"/>
      <c r="E56" s="51"/>
      <c r="F56" s="539"/>
    </row>
    <row r="57" spans="1:6" ht="12.75">
      <c r="A57" s="51"/>
      <c r="B57" s="51"/>
      <c r="C57" s="51"/>
      <c r="D57" s="52"/>
      <c r="E57" s="51"/>
      <c r="F57" s="539"/>
    </row>
    <row r="58" spans="1:6" ht="12.75">
      <c r="A58" s="51"/>
      <c r="B58" s="51"/>
      <c r="C58" s="51"/>
      <c r="D58" s="52"/>
      <c r="E58" s="51"/>
      <c r="F58" s="539"/>
    </row>
    <row r="59" spans="1:6" ht="12.75">
      <c r="A59" s="51"/>
      <c r="B59" s="51"/>
      <c r="C59" s="51"/>
      <c r="D59" s="52"/>
      <c r="E59" s="51"/>
      <c r="F59" s="539"/>
    </row>
    <row r="60" spans="1:6" ht="12.75">
      <c r="A60" s="51"/>
      <c r="B60" s="51"/>
      <c r="C60" s="51"/>
      <c r="D60" s="52"/>
      <c r="E60" s="51"/>
      <c r="F60" s="539"/>
    </row>
    <row r="61" spans="1:6" ht="12.75">
      <c r="A61" s="51"/>
      <c r="B61" s="51"/>
      <c r="C61" s="51"/>
      <c r="D61" s="52"/>
      <c r="E61" s="51"/>
      <c r="F61" s="539"/>
    </row>
    <row r="62" spans="1:6" ht="12.75">
      <c r="A62" s="51"/>
      <c r="B62" s="51"/>
      <c r="C62" s="51"/>
      <c r="D62" s="52"/>
      <c r="E62" s="51"/>
      <c r="F62" s="539"/>
    </row>
    <row r="63" spans="1:6" ht="12.75">
      <c r="A63" s="51"/>
      <c r="B63" s="51"/>
      <c r="C63" s="51"/>
      <c r="D63" s="52"/>
      <c r="E63" s="51"/>
      <c r="F63" s="539"/>
    </row>
    <row r="64" spans="1:6" ht="12.75">
      <c r="A64" s="51"/>
      <c r="B64" s="51"/>
      <c r="C64" s="51"/>
      <c r="D64" s="52"/>
      <c r="E64" s="51"/>
      <c r="F64" s="539"/>
    </row>
    <row r="65" spans="1:6" ht="12.75">
      <c r="A65" s="51"/>
      <c r="B65" s="51"/>
      <c r="C65" s="51"/>
      <c r="D65" s="52"/>
      <c r="E65" s="51"/>
      <c r="F65" s="539"/>
    </row>
    <row r="66" spans="1:6" ht="12.75">
      <c r="A66" s="51"/>
      <c r="B66" s="51"/>
      <c r="C66" s="51"/>
      <c r="D66" s="52"/>
      <c r="E66" s="51"/>
      <c r="F66" s="539"/>
    </row>
    <row r="67" spans="1:6" ht="12.75">
      <c r="A67" s="51"/>
      <c r="B67" s="51"/>
      <c r="C67" s="51"/>
      <c r="D67" s="52"/>
      <c r="E67" s="51"/>
      <c r="F67" s="539"/>
    </row>
    <row r="68" spans="1:6" ht="12.75">
      <c r="A68" s="51"/>
      <c r="B68" s="51"/>
      <c r="C68" s="51"/>
      <c r="D68" s="52"/>
      <c r="E68" s="51"/>
      <c r="F68" s="539"/>
    </row>
    <row r="69" spans="1:6" ht="12.75">
      <c r="A69" s="51"/>
      <c r="B69" s="51"/>
      <c r="C69" s="51"/>
      <c r="D69" s="52"/>
      <c r="E69" s="51"/>
      <c r="F69" s="539"/>
    </row>
    <row r="70" spans="1:6" ht="12.75">
      <c r="A70" s="51"/>
      <c r="B70" s="51"/>
      <c r="C70" s="51"/>
      <c r="D70" s="52"/>
      <c r="E70" s="51"/>
      <c r="F70" s="539"/>
    </row>
    <row r="71" spans="1:6" ht="12.75">
      <c r="A71" s="51"/>
      <c r="B71" s="51"/>
      <c r="C71" s="51"/>
      <c r="D71" s="52"/>
      <c r="E71" s="51"/>
      <c r="F71" s="539"/>
    </row>
    <row r="72" spans="1:6" ht="12.75">
      <c r="A72" s="51"/>
      <c r="B72" s="51"/>
      <c r="C72" s="51"/>
      <c r="D72" s="52"/>
      <c r="E72" s="51"/>
      <c r="F72" s="539"/>
    </row>
    <row r="73" spans="1:6" ht="12.75">
      <c r="A73" s="51"/>
      <c r="B73" s="51"/>
      <c r="C73" s="51"/>
      <c r="D73" s="52"/>
      <c r="E73" s="51"/>
      <c r="F73" s="539"/>
    </row>
    <row r="74" spans="1:6" ht="12.75">
      <c r="A74" s="51"/>
      <c r="B74" s="51"/>
      <c r="C74" s="51"/>
      <c r="D74" s="52"/>
      <c r="E74" s="51"/>
      <c r="F74" s="539"/>
    </row>
    <row r="75" spans="1:6" ht="12.75">
      <c r="A75" s="51"/>
      <c r="B75" s="51"/>
      <c r="C75" s="51"/>
      <c r="D75" s="52"/>
      <c r="E75" s="51"/>
      <c r="F75" s="539"/>
    </row>
    <row r="76" spans="1:6" ht="12.75">
      <c r="A76" s="51"/>
      <c r="B76" s="51"/>
      <c r="C76" s="51"/>
      <c r="D76" s="52"/>
      <c r="E76" s="51"/>
      <c r="F76" s="539"/>
    </row>
    <row r="77" spans="1:6" ht="12.75">
      <c r="A77" s="51"/>
      <c r="B77" s="51"/>
      <c r="C77" s="51"/>
      <c r="D77" s="52"/>
      <c r="E77" s="51"/>
      <c r="F77" s="539"/>
    </row>
    <row r="78" spans="1:6" ht="12.75">
      <c r="A78" s="51"/>
      <c r="B78" s="51"/>
      <c r="C78" s="51"/>
      <c r="D78" s="52"/>
      <c r="E78" s="51"/>
      <c r="F78" s="539"/>
    </row>
    <row r="79" spans="1:6" ht="12.75">
      <c r="A79" s="51"/>
      <c r="B79" s="51"/>
      <c r="C79" s="51"/>
      <c r="D79" s="52"/>
      <c r="E79" s="51"/>
      <c r="F79" s="539"/>
    </row>
    <row r="80" spans="1:6" ht="12.75">
      <c r="A80" s="51"/>
      <c r="B80" s="51"/>
      <c r="C80" s="51"/>
      <c r="D80" s="52"/>
      <c r="E80" s="51"/>
      <c r="F80" s="539"/>
    </row>
    <row r="81" spans="1:6" ht="12.75">
      <c r="A81" s="51"/>
      <c r="B81" s="51"/>
      <c r="C81" s="51"/>
      <c r="D81" s="52"/>
      <c r="E81" s="51"/>
      <c r="F81" s="539"/>
    </row>
    <row r="82" spans="1:6" ht="12.75">
      <c r="A82" s="51"/>
      <c r="B82" s="51"/>
      <c r="C82" s="51"/>
      <c r="D82" s="52"/>
      <c r="E82" s="51"/>
      <c r="F82" s="539"/>
    </row>
    <row r="83" spans="1:6" ht="12.75">
      <c r="A83" s="51"/>
      <c r="B83" s="51"/>
      <c r="C83" s="51"/>
      <c r="D83" s="52"/>
      <c r="E83" s="51"/>
      <c r="F83" s="539"/>
    </row>
    <row r="84" spans="1:6" ht="12.75">
      <c r="A84" s="51"/>
      <c r="B84" s="51"/>
      <c r="C84" s="51"/>
      <c r="D84" s="52"/>
      <c r="E84" s="51"/>
      <c r="F84" s="539"/>
    </row>
    <row r="85" spans="1:6" ht="12.75">
      <c r="A85" s="51"/>
      <c r="B85" s="51"/>
      <c r="C85" s="51"/>
      <c r="D85" s="52"/>
      <c r="E85" s="51"/>
      <c r="F85" s="539"/>
    </row>
    <row r="86" spans="1:6" ht="12.75">
      <c r="A86" s="51"/>
      <c r="B86" s="51"/>
      <c r="C86" s="51"/>
      <c r="D86" s="52"/>
      <c r="E86" s="51"/>
      <c r="F86" s="539"/>
    </row>
    <row r="87" spans="1:6" ht="12.75">
      <c r="A87" s="51"/>
      <c r="B87" s="51"/>
      <c r="C87" s="51"/>
      <c r="D87" s="52"/>
      <c r="E87" s="51"/>
      <c r="F87" s="539"/>
    </row>
    <row r="88" spans="1:6" ht="12.75">
      <c r="A88" s="51"/>
      <c r="B88" s="51"/>
      <c r="C88" s="51"/>
      <c r="D88" s="52"/>
      <c r="E88" s="51"/>
      <c r="F88" s="539"/>
    </row>
    <row r="89" spans="1:6" ht="12.75">
      <c r="A89" s="51"/>
      <c r="B89" s="51"/>
      <c r="C89" s="51"/>
      <c r="D89" s="52"/>
      <c r="E89" s="51"/>
      <c r="F89" s="539"/>
    </row>
    <row r="90" spans="1:6" ht="12.75">
      <c r="A90" s="51"/>
      <c r="B90" s="51"/>
      <c r="C90" s="51"/>
      <c r="D90" s="52"/>
      <c r="E90" s="51"/>
      <c r="F90" s="539"/>
    </row>
    <row r="91" spans="1:6" ht="12.75">
      <c r="A91" s="51"/>
      <c r="B91" s="51"/>
      <c r="C91" s="51"/>
      <c r="D91" s="52"/>
      <c r="E91" s="51"/>
      <c r="F91" s="539"/>
    </row>
    <row r="92" spans="1:6" ht="12.75">
      <c r="A92" s="51"/>
      <c r="B92" s="51"/>
      <c r="C92" s="51"/>
      <c r="D92" s="52"/>
      <c r="E92" s="51"/>
      <c r="F92" s="539"/>
    </row>
    <row r="93" spans="1:6" ht="12.75">
      <c r="A93" s="51"/>
      <c r="B93" s="51"/>
      <c r="C93" s="51"/>
      <c r="D93" s="52"/>
      <c r="E93" s="51"/>
      <c r="F93" s="539"/>
    </row>
    <row r="94" spans="1:6" ht="12.75">
      <c r="A94" s="51"/>
      <c r="B94" s="51"/>
      <c r="C94" s="51"/>
      <c r="D94" s="52"/>
      <c r="E94" s="51"/>
      <c r="F94" s="539"/>
    </row>
    <row r="95" spans="1:6" ht="12.75">
      <c r="A95" s="51"/>
      <c r="B95" s="51"/>
      <c r="C95" s="51"/>
      <c r="D95" s="52"/>
      <c r="E95" s="51"/>
      <c r="F95" s="539"/>
    </row>
    <row r="96" spans="1:6" ht="12.75">
      <c r="A96" s="51"/>
      <c r="B96" s="51"/>
      <c r="C96" s="51"/>
      <c r="D96" s="52"/>
      <c r="E96" s="51"/>
      <c r="F96" s="539"/>
    </row>
    <row r="97" spans="1:6" ht="12.75">
      <c r="A97" s="51"/>
      <c r="B97" s="51"/>
      <c r="C97" s="51"/>
      <c r="D97" s="52"/>
      <c r="E97" s="51"/>
      <c r="F97" s="539"/>
    </row>
    <row r="98" spans="1:6" ht="12.75">
      <c r="A98" s="51"/>
      <c r="B98" s="51"/>
      <c r="C98" s="51"/>
      <c r="D98" s="52"/>
      <c r="E98" s="51"/>
      <c r="F98" s="539"/>
    </row>
    <row r="99" spans="1:6" ht="12.75">
      <c r="A99" s="51"/>
      <c r="B99" s="51"/>
      <c r="C99" s="51"/>
      <c r="D99" s="52"/>
      <c r="E99" s="51"/>
      <c r="F99" s="539"/>
    </row>
    <row r="100" spans="1:6" ht="12.75">
      <c r="A100" s="51"/>
      <c r="B100" s="51"/>
      <c r="C100" s="51"/>
      <c r="D100" s="52"/>
      <c r="E100" s="51"/>
      <c r="F100" s="539"/>
    </row>
    <row r="101" spans="1:6" ht="12.75">
      <c r="A101" s="51"/>
      <c r="B101" s="51"/>
      <c r="C101" s="51"/>
      <c r="D101" s="52"/>
      <c r="E101" s="51"/>
      <c r="F101" s="539"/>
    </row>
    <row r="102" spans="1:6" ht="12.75">
      <c r="A102" s="51"/>
      <c r="B102" s="51"/>
      <c r="C102" s="51"/>
      <c r="D102" s="52"/>
      <c r="E102" s="51"/>
      <c r="F102" s="539"/>
    </row>
    <row r="103" spans="1:6" ht="12.75">
      <c r="A103" s="51"/>
      <c r="B103" s="51"/>
      <c r="C103" s="51"/>
      <c r="D103" s="52"/>
      <c r="E103" s="51"/>
      <c r="F103" s="539"/>
    </row>
    <row r="104" spans="1:6" ht="12.75">
      <c r="A104" s="51"/>
      <c r="B104" s="51"/>
      <c r="C104" s="51"/>
      <c r="D104" s="52"/>
      <c r="E104" s="51"/>
      <c r="F104" s="539"/>
    </row>
    <row r="105" spans="1:6" ht="12.75">
      <c r="A105" s="51"/>
      <c r="B105" s="51"/>
      <c r="C105" s="51"/>
      <c r="D105" s="52"/>
      <c r="E105" s="51"/>
      <c r="F105" s="539"/>
    </row>
    <row r="106" spans="1:6" ht="12.75">
      <c r="A106" s="51"/>
      <c r="B106" s="51"/>
      <c r="C106" s="51"/>
      <c r="D106" s="52"/>
      <c r="E106" s="51"/>
      <c r="F106" s="539"/>
    </row>
    <row r="107" spans="1:6" ht="12.75">
      <c r="A107" s="51"/>
      <c r="B107" s="51"/>
      <c r="C107" s="51"/>
      <c r="D107" s="52"/>
      <c r="E107" s="51"/>
      <c r="F107" s="539"/>
    </row>
    <row r="108" spans="1:6" ht="12.75">
      <c r="A108" s="51"/>
      <c r="B108" s="51"/>
      <c r="C108" s="51"/>
      <c r="D108" s="52"/>
      <c r="E108" s="51"/>
      <c r="F108" s="539"/>
    </row>
    <row r="109" spans="1:6" ht="12.75">
      <c r="A109" s="51"/>
      <c r="B109" s="51"/>
      <c r="C109" s="51"/>
      <c r="D109" s="52"/>
      <c r="E109" s="51"/>
      <c r="F109" s="539"/>
    </row>
    <row r="110" spans="1:6" ht="12.75">
      <c r="A110" s="51"/>
      <c r="B110" s="51"/>
      <c r="C110" s="51"/>
      <c r="D110" s="52"/>
      <c r="E110" s="51"/>
      <c r="F110" s="539"/>
    </row>
    <row r="111" spans="1:6" ht="12.75">
      <c r="A111" s="51"/>
      <c r="B111" s="51"/>
      <c r="C111" s="51"/>
      <c r="D111" s="52"/>
      <c r="E111" s="51"/>
      <c r="F111" s="539"/>
    </row>
    <row r="112" spans="1:6" ht="12.75">
      <c r="A112" s="51"/>
      <c r="B112" s="51"/>
      <c r="C112" s="51"/>
      <c r="D112" s="52"/>
      <c r="E112" s="51"/>
      <c r="F112" s="539"/>
    </row>
    <row r="113" spans="1:6" ht="12.75">
      <c r="A113" s="51"/>
      <c r="B113" s="51"/>
      <c r="C113" s="51"/>
      <c r="D113" s="52"/>
      <c r="E113" s="51"/>
      <c r="F113" s="539"/>
    </row>
    <row r="114" spans="1:6" ht="12.75">
      <c r="A114" s="51"/>
      <c r="B114" s="51"/>
      <c r="C114" s="51"/>
      <c r="D114" s="52"/>
      <c r="E114" s="51"/>
      <c r="F114" s="539"/>
    </row>
    <row r="115" spans="1:6" ht="12.75">
      <c r="A115" s="51"/>
      <c r="B115" s="51"/>
      <c r="C115" s="51"/>
      <c r="D115" s="52"/>
      <c r="E115" s="51"/>
      <c r="F115" s="539"/>
    </row>
    <row r="116" spans="1:6" ht="12.75">
      <c r="A116" s="51"/>
      <c r="B116" s="51"/>
      <c r="C116" s="51"/>
      <c r="D116" s="52"/>
      <c r="E116" s="51"/>
      <c r="F116" s="539"/>
    </row>
    <row r="117" spans="1:6" ht="12.75">
      <c r="A117" s="51"/>
      <c r="B117" s="51"/>
      <c r="C117" s="51"/>
      <c r="D117" s="52"/>
      <c r="E117" s="51"/>
      <c r="F117" s="539"/>
    </row>
    <row r="118" spans="1:6" ht="12.75">
      <c r="A118" s="51"/>
      <c r="B118" s="51"/>
      <c r="C118" s="51"/>
      <c r="D118" s="52"/>
      <c r="E118" s="51"/>
      <c r="F118" s="539"/>
    </row>
  </sheetData>
  <sheetProtection selectLockedCells="1" selectUnlockedCells="1"/>
  <mergeCells count="13">
    <mergeCell ref="A1:F1"/>
    <mergeCell ref="A3:A6"/>
    <mergeCell ref="B3:C6"/>
    <mergeCell ref="D3:E6"/>
    <mergeCell ref="D30:E30"/>
    <mergeCell ref="C8:E8"/>
    <mergeCell ref="D9:E9"/>
    <mergeCell ref="D35:E35"/>
    <mergeCell ref="C29:E29"/>
    <mergeCell ref="D31:E31"/>
    <mergeCell ref="D33:E33"/>
    <mergeCell ref="B7:E7"/>
    <mergeCell ref="F5:F6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110" zoomScaleNormal="110" zoomScalePageLayoutView="0" workbookViewId="0" topLeftCell="A1">
      <selection activeCell="F5" sqref="F5:F6"/>
    </sheetView>
  </sheetViews>
  <sheetFormatPr defaultColWidth="11.57421875" defaultRowHeight="12.75"/>
  <cols>
    <col min="1" max="1" width="4.28125" style="0" customWidth="1"/>
    <col min="2" max="2" width="4.00390625" style="0" bestFit="1" customWidth="1"/>
    <col min="3" max="3" width="8.28125" style="0" customWidth="1"/>
    <col min="4" max="4" width="7.140625" style="0" customWidth="1"/>
    <col min="5" max="5" width="36.00390625" style="0" customWidth="1"/>
    <col min="6" max="6" width="10.421875" style="125" customWidth="1"/>
    <col min="7" max="7" width="7.421875" style="0" customWidth="1"/>
    <col min="8" max="8" width="5.7109375" style="0" customWidth="1"/>
    <col min="9" max="9" width="12.00390625" style="0" customWidth="1"/>
  </cols>
  <sheetData>
    <row r="1" spans="1:6" ht="20.25" customHeight="1">
      <c r="A1" s="395" t="s">
        <v>122</v>
      </c>
      <c r="B1" s="395"/>
      <c r="C1" s="395"/>
      <c r="D1" s="395"/>
      <c r="E1" s="395"/>
      <c r="F1" s="395"/>
    </row>
    <row r="2" spans="1:6" ht="13.5" thickBot="1">
      <c r="A2" s="40"/>
      <c r="B2" s="40"/>
      <c r="C2" s="40"/>
      <c r="D2" s="40"/>
      <c r="E2" s="40"/>
      <c r="F2" s="564"/>
    </row>
    <row r="3" spans="1:6" ht="12.75" customHeight="1" thickBot="1">
      <c r="A3" s="383"/>
      <c r="B3" s="385" t="s">
        <v>67</v>
      </c>
      <c r="C3" s="385"/>
      <c r="D3" s="388" t="s">
        <v>68</v>
      </c>
      <c r="E3" s="388"/>
      <c r="F3" s="565"/>
    </row>
    <row r="4" spans="1:6" ht="13.5" thickBot="1">
      <c r="A4" s="384"/>
      <c r="B4" s="386"/>
      <c r="C4" s="387"/>
      <c r="D4" s="389"/>
      <c r="E4" s="389"/>
      <c r="F4" s="566"/>
    </row>
    <row r="5" spans="1:6" ht="12.75" customHeight="1" thickBot="1">
      <c r="A5" s="384"/>
      <c r="B5" s="386"/>
      <c r="C5" s="387"/>
      <c r="D5" s="389"/>
      <c r="E5" s="389"/>
      <c r="F5" s="544">
        <v>2019</v>
      </c>
    </row>
    <row r="6" spans="1:6" ht="39.75" customHeight="1" thickBot="1">
      <c r="A6" s="384"/>
      <c r="B6" s="386"/>
      <c r="C6" s="387"/>
      <c r="D6" s="389"/>
      <c r="E6" s="389"/>
      <c r="F6" s="554"/>
    </row>
    <row r="7" spans="1:6" ht="23.25" customHeight="1">
      <c r="A7" s="163"/>
      <c r="B7" s="392" t="s">
        <v>123</v>
      </c>
      <c r="C7" s="392"/>
      <c r="D7" s="392"/>
      <c r="E7" s="401"/>
      <c r="F7" s="572">
        <f>F8</f>
        <v>75502.4</v>
      </c>
    </row>
    <row r="8" spans="1:6" ht="12.75">
      <c r="A8" s="164">
        <v>1</v>
      </c>
      <c r="B8" s="156" t="s">
        <v>124</v>
      </c>
      <c r="C8" s="393" t="s">
        <v>125</v>
      </c>
      <c r="D8" s="393"/>
      <c r="E8" s="568"/>
      <c r="F8" s="573">
        <f>SUM(F9+F12+F20+F22+F25+F27)</f>
        <v>75502.4</v>
      </c>
    </row>
    <row r="9" spans="1:9" ht="12.75">
      <c r="A9" s="164">
        <v>2</v>
      </c>
      <c r="B9" s="106"/>
      <c r="C9" s="137" t="s">
        <v>126</v>
      </c>
      <c r="D9" s="394" t="s">
        <v>127</v>
      </c>
      <c r="E9" s="569"/>
      <c r="F9" s="557">
        <f>SUM(F10)</f>
        <v>2000</v>
      </c>
      <c r="G9" s="373"/>
      <c r="H9" s="373"/>
      <c r="I9" s="373"/>
    </row>
    <row r="10" spans="1:9" ht="12.75">
      <c r="A10" s="164">
        <v>3</v>
      </c>
      <c r="B10" s="106"/>
      <c r="C10" s="106"/>
      <c r="D10" s="380" t="s">
        <v>128</v>
      </c>
      <c r="E10" s="550"/>
      <c r="F10" s="561">
        <f>SUM(F11:F11)</f>
        <v>2000</v>
      </c>
      <c r="G10" s="373"/>
      <c r="H10" s="373"/>
      <c r="I10" s="373"/>
    </row>
    <row r="11" spans="1:6" ht="12.75">
      <c r="A11" s="164">
        <v>4</v>
      </c>
      <c r="B11" s="140">
        <v>41</v>
      </c>
      <c r="C11" s="106"/>
      <c r="D11" s="140">
        <v>630</v>
      </c>
      <c r="E11" s="547" t="s">
        <v>490</v>
      </c>
      <c r="F11" s="558">
        <v>2000</v>
      </c>
    </row>
    <row r="12" spans="1:6" ht="12.75">
      <c r="A12" s="164">
        <v>5</v>
      </c>
      <c r="B12" s="106"/>
      <c r="C12" s="137" t="s">
        <v>131</v>
      </c>
      <c r="D12" s="390" t="s">
        <v>132</v>
      </c>
      <c r="E12" s="546"/>
      <c r="F12" s="557">
        <f>SUM(F13+F18)</f>
        <v>43900</v>
      </c>
    </row>
    <row r="13" spans="1:6" ht="12.75">
      <c r="A13" s="164">
        <v>6</v>
      </c>
      <c r="B13" s="106"/>
      <c r="C13" s="106"/>
      <c r="D13" s="380" t="s">
        <v>134</v>
      </c>
      <c r="E13" s="550"/>
      <c r="F13" s="561">
        <f>SUM(F14:F17)</f>
        <v>33900</v>
      </c>
    </row>
    <row r="14" spans="1:6" ht="12.75">
      <c r="A14" s="164">
        <v>7</v>
      </c>
      <c r="B14" s="140">
        <v>41</v>
      </c>
      <c r="C14" s="106"/>
      <c r="D14" s="190">
        <v>610</v>
      </c>
      <c r="E14" s="547" t="s">
        <v>450</v>
      </c>
      <c r="F14" s="558">
        <v>25200</v>
      </c>
    </row>
    <row r="15" spans="1:6" ht="12.75">
      <c r="A15" s="164">
        <v>8</v>
      </c>
      <c r="B15" s="140">
        <v>41</v>
      </c>
      <c r="C15" s="106"/>
      <c r="D15" s="190">
        <v>620</v>
      </c>
      <c r="E15" s="547" t="s">
        <v>80</v>
      </c>
      <c r="F15" s="558">
        <v>6500</v>
      </c>
    </row>
    <row r="16" spans="1:6" ht="12.75">
      <c r="A16" s="164">
        <v>9</v>
      </c>
      <c r="B16" s="140">
        <v>41</v>
      </c>
      <c r="C16" s="106"/>
      <c r="D16" s="190">
        <v>630</v>
      </c>
      <c r="E16" s="547" t="s">
        <v>490</v>
      </c>
      <c r="F16" s="558">
        <v>2000</v>
      </c>
    </row>
    <row r="17" spans="1:6" ht="12.75">
      <c r="A17" s="164">
        <v>10</v>
      </c>
      <c r="B17" s="140">
        <v>41</v>
      </c>
      <c r="C17" s="106"/>
      <c r="D17" s="190">
        <v>640</v>
      </c>
      <c r="E17" s="547" t="s">
        <v>512</v>
      </c>
      <c r="F17" s="558">
        <v>200</v>
      </c>
    </row>
    <row r="18" spans="1:6" ht="12.75">
      <c r="A18" s="164">
        <v>11</v>
      </c>
      <c r="B18" s="106"/>
      <c r="C18" s="106"/>
      <c r="D18" s="380" t="s">
        <v>135</v>
      </c>
      <c r="E18" s="550"/>
      <c r="F18" s="561">
        <f>SUM(F19:F19)</f>
        <v>10000</v>
      </c>
    </row>
    <row r="19" spans="1:6" ht="12.75">
      <c r="A19" s="164">
        <v>12</v>
      </c>
      <c r="B19" s="140">
        <v>41</v>
      </c>
      <c r="C19" s="106"/>
      <c r="D19" s="140">
        <v>640</v>
      </c>
      <c r="E19" s="547" t="s">
        <v>136</v>
      </c>
      <c r="F19" s="558">
        <v>10000</v>
      </c>
    </row>
    <row r="20" spans="1:6" ht="12.75">
      <c r="A20" s="164">
        <v>13</v>
      </c>
      <c r="B20" s="106"/>
      <c r="C20" s="137" t="s">
        <v>137</v>
      </c>
      <c r="D20" s="390" t="s">
        <v>442</v>
      </c>
      <c r="E20" s="546"/>
      <c r="F20" s="557">
        <f>SUM(F21:F21)</f>
        <v>1500</v>
      </c>
    </row>
    <row r="21" spans="1:6" ht="12.75">
      <c r="A21" s="164">
        <v>14</v>
      </c>
      <c r="B21" s="140">
        <v>41</v>
      </c>
      <c r="C21" s="106"/>
      <c r="D21" s="140">
        <v>630</v>
      </c>
      <c r="E21" s="547" t="s">
        <v>138</v>
      </c>
      <c r="F21" s="558">
        <v>1500</v>
      </c>
    </row>
    <row r="22" spans="1:6" ht="12.75">
      <c r="A22" s="164">
        <v>15</v>
      </c>
      <c r="B22" s="106"/>
      <c r="C22" s="137" t="s">
        <v>140</v>
      </c>
      <c r="D22" s="390" t="s">
        <v>141</v>
      </c>
      <c r="E22" s="546"/>
      <c r="F22" s="557">
        <f>SUM(F23:F24)</f>
        <v>3500</v>
      </c>
    </row>
    <row r="23" spans="1:6" ht="12.75">
      <c r="A23" s="164">
        <v>16</v>
      </c>
      <c r="B23" s="140">
        <v>111</v>
      </c>
      <c r="C23" s="106"/>
      <c r="D23" s="140">
        <v>640</v>
      </c>
      <c r="E23" s="547" t="s">
        <v>142</v>
      </c>
      <c r="F23" s="558">
        <v>3000</v>
      </c>
    </row>
    <row r="24" spans="1:6" ht="12.75">
      <c r="A24" s="164">
        <v>17</v>
      </c>
      <c r="B24" s="140">
        <v>41</v>
      </c>
      <c r="C24" s="106"/>
      <c r="D24" s="140">
        <v>640</v>
      </c>
      <c r="E24" s="547" t="s">
        <v>143</v>
      </c>
      <c r="F24" s="558">
        <v>500</v>
      </c>
    </row>
    <row r="25" spans="1:6" ht="12.75">
      <c r="A25" s="164">
        <v>18</v>
      </c>
      <c r="B25" s="106"/>
      <c r="C25" s="137" t="s">
        <v>144</v>
      </c>
      <c r="D25" s="390" t="s">
        <v>145</v>
      </c>
      <c r="E25" s="546"/>
      <c r="F25" s="557">
        <f>SUM(F26)</f>
        <v>500</v>
      </c>
    </row>
    <row r="26" spans="1:6" ht="12.75">
      <c r="A26" s="164">
        <v>19</v>
      </c>
      <c r="B26" s="140">
        <v>41</v>
      </c>
      <c r="C26" s="106"/>
      <c r="D26" s="140">
        <v>630</v>
      </c>
      <c r="E26" s="547" t="s">
        <v>147</v>
      </c>
      <c r="F26" s="558">
        <v>500</v>
      </c>
    </row>
    <row r="27" spans="1:6" ht="12.75">
      <c r="A27" s="164">
        <v>20</v>
      </c>
      <c r="B27" s="106"/>
      <c r="C27" s="137" t="s">
        <v>501</v>
      </c>
      <c r="D27" s="390" t="s">
        <v>459</v>
      </c>
      <c r="E27" s="546"/>
      <c r="F27" s="557">
        <f>SUM(F28:F33)</f>
        <v>24102.4</v>
      </c>
    </row>
    <row r="28" spans="1:6" ht="12.75">
      <c r="A28" s="164">
        <v>21</v>
      </c>
      <c r="B28" s="140" t="s">
        <v>421</v>
      </c>
      <c r="C28" s="106"/>
      <c r="D28" s="190">
        <v>610</v>
      </c>
      <c r="E28" s="547" t="s">
        <v>450</v>
      </c>
      <c r="F28" s="558">
        <v>16570</v>
      </c>
    </row>
    <row r="29" spans="1:6" ht="12.75">
      <c r="A29" s="164">
        <v>22</v>
      </c>
      <c r="B29" s="140" t="s">
        <v>422</v>
      </c>
      <c r="C29" s="106"/>
      <c r="D29" s="190">
        <v>610</v>
      </c>
      <c r="E29" s="547" t="s">
        <v>450</v>
      </c>
      <c r="F29" s="558"/>
    </row>
    <row r="30" spans="1:6" ht="12.75">
      <c r="A30" s="164">
        <v>23</v>
      </c>
      <c r="B30" s="140" t="s">
        <v>421</v>
      </c>
      <c r="C30" s="106"/>
      <c r="D30" s="190">
        <v>620</v>
      </c>
      <c r="E30" s="547" t="s">
        <v>80</v>
      </c>
      <c r="F30" s="558">
        <v>5450</v>
      </c>
    </row>
    <row r="31" spans="1:6" ht="12.75">
      <c r="A31" s="164">
        <v>24</v>
      </c>
      <c r="B31" s="140" t="s">
        <v>422</v>
      </c>
      <c r="C31" s="106"/>
      <c r="D31" s="190">
        <v>620</v>
      </c>
      <c r="E31" s="547" t="s">
        <v>80</v>
      </c>
      <c r="F31" s="558"/>
    </row>
    <row r="32" spans="1:6" ht="12.75">
      <c r="A32" s="164">
        <v>25</v>
      </c>
      <c r="B32" s="140">
        <v>41</v>
      </c>
      <c r="C32" s="106"/>
      <c r="D32" s="190">
        <v>630</v>
      </c>
      <c r="E32" s="570" t="s">
        <v>84</v>
      </c>
      <c r="F32" s="562">
        <v>1982.4</v>
      </c>
    </row>
    <row r="33" spans="1:6" ht="13.5" thickBot="1">
      <c r="A33" s="244">
        <v>26</v>
      </c>
      <c r="B33" s="245">
        <v>41</v>
      </c>
      <c r="C33" s="246"/>
      <c r="D33" s="247">
        <v>640</v>
      </c>
      <c r="E33" s="571" t="s">
        <v>512</v>
      </c>
      <c r="F33" s="574">
        <v>100</v>
      </c>
    </row>
    <row r="34" spans="1:6" ht="12.75">
      <c r="A34" s="51"/>
      <c r="B34" s="51"/>
      <c r="C34" s="51"/>
      <c r="D34" s="51"/>
      <c r="E34" s="51"/>
      <c r="F34" s="567"/>
    </row>
    <row r="35" spans="1:6" ht="12.75">
      <c r="A35" s="51"/>
      <c r="B35" s="51"/>
      <c r="C35" s="51"/>
      <c r="D35" s="51"/>
      <c r="E35" s="51"/>
      <c r="F35" s="567"/>
    </row>
    <row r="36" spans="1:6" ht="12.75">
      <c r="A36" s="51"/>
      <c r="B36" s="51"/>
      <c r="C36" s="51"/>
      <c r="D36" s="51"/>
      <c r="E36" s="51"/>
      <c r="F36" s="567"/>
    </row>
    <row r="37" spans="1:6" ht="12.75">
      <c r="A37" s="51"/>
      <c r="B37" s="51"/>
      <c r="C37" s="51"/>
      <c r="D37" s="51"/>
      <c r="E37" s="51"/>
      <c r="F37" s="567"/>
    </row>
    <row r="38" spans="1:6" ht="12.75">
      <c r="A38" s="51"/>
      <c r="B38" s="51"/>
      <c r="C38" s="51"/>
      <c r="D38" s="51"/>
      <c r="E38" s="51"/>
      <c r="F38" s="567"/>
    </row>
    <row r="39" spans="1:6" ht="12.75">
      <c r="A39" s="51"/>
      <c r="B39" s="51"/>
      <c r="C39" s="51"/>
      <c r="D39" s="51"/>
      <c r="E39" s="51"/>
      <c r="F39" s="567"/>
    </row>
    <row r="40" spans="1:6" ht="12.75">
      <c r="A40" s="51"/>
      <c r="B40" s="51"/>
      <c r="C40" s="51"/>
      <c r="D40" s="51"/>
      <c r="E40" s="51"/>
      <c r="F40" s="567"/>
    </row>
    <row r="41" spans="1:6" ht="12.75">
      <c r="A41" s="51"/>
      <c r="B41" s="51"/>
      <c r="C41" s="51"/>
      <c r="D41" s="51"/>
      <c r="E41" s="51"/>
      <c r="F41" s="567"/>
    </row>
    <row r="42" spans="1:6" ht="12.75">
      <c r="A42" s="51"/>
      <c r="B42" s="51"/>
      <c r="C42" s="51"/>
      <c r="D42" s="51"/>
      <c r="E42" s="51"/>
      <c r="F42" s="567"/>
    </row>
    <row r="43" spans="1:6" ht="12.75">
      <c r="A43" s="51"/>
      <c r="B43" s="51"/>
      <c r="C43" s="51"/>
      <c r="D43" s="51"/>
      <c r="E43" s="51"/>
      <c r="F43" s="567"/>
    </row>
    <row r="44" spans="1:6" ht="12.75">
      <c r="A44" s="51"/>
      <c r="B44" s="51"/>
      <c r="C44" s="51"/>
      <c r="D44" s="51"/>
      <c r="E44" s="51"/>
      <c r="F44" s="567"/>
    </row>
    <row r="45" spans="1:6" ht="12.75">
      <c r="A45" s="51"/>
      <c r="B45" s="51"/>
      <c r="C45" s="51"/>
      <c r="D45" s="51"/>
      <c r="E45" s="51"/>
      <c r="F45" s="567"/>
    </row>
    <row r="46" spans="1:6" ht="12.75">
      <c r="A46" s="51"/>
      <c r="B46" s="51"/>
      <c r="C46" s="51"/>
      <c r="D46" s="51"/>
      <c r="E46" s="51"/>
      <c r="F46" s="567"/>
    </row>
    <row r="47" spans="1:6" ht="12.75">
      <c r="A47" s="51"/>
      <c r="B47" s="51"/>
      <c r="C47" s="51"/>
      <c r="D47" s="51"/>
      <c r="E47" s="51"/>
      <c r="F47" s="567"/>
    </row>
    <row r="48" spans="1:6" ht="12.75">
      <c r="A48" s="51"/>
      <c r="B48" s="51"/>
      <c r="C48" s="51"/>
      <c r="D48" s="51"/>
      <c r="E48" s="51"/>
      <c r="F48" s="567"/>
    </row>
    <row r="49" spans="1:6" ht="12.75">
      <c r="A49" s="51"/>
      <c r="B49" s="51"/>
      <c r="C49" s="51"/>
      <c r="D49" s="51"/>
      <c r="E49" s="51"/>
      <c r="F49" s="567"/>
    </row>
    <row r="50" spans="1:6" ht="12.75">
      <c r="A50" s="51"/>
      <c r="B50" s="51"/>
      <c r="C50" s="51"/>
      <c r="D50" s="51"/>
      <c r="E50" s="51"/>
      <c r="F50" s="567"/>
    </row>
    <row r="51" spans="1:6" ht="12.75">
      <c r="A51" s="51"/>
      <c r="B51" s="51"/>
      <c r="C51" s="51"/>
      <c r="D51" s="51"/>
      <c r="E51" s="51"/>
      <c r="F51" s="567"/>
    </row>
    <row r="52" spans="1:6" ht="12.75">
      <c r="A52" s="51"/>
      <c r="B52" s="51"/>
      <c r="C52" s="51"/>
      <c r="D52" s="51"/>
      <c r="E52" s="51"/>
      <c r="F52" s="567"/>
    </row>
    <row r="53" spans="1:6" ht="12.75">
      <c r="A53" s="51"/>
      <c r="B53" s="51"/>
      <c r="C53" s="51"/>
      <c r="D53" s="51"/>
      <c r="E53" s="51"/>
      <c r="F53" s="567"/>
    </row>
    <row r="54" spans="1:6" ht="12.75">
      <c r="A54" s="51"/>
      <c r="B54" s="51"/>
      <c r="C54" s="51"/>
      <c r="D54" s="51"/>
      <c r="E54" s="51"/>
      <c r="F54" s="567"/>
    </row>
    <row r="55" spans="1:6" ht="12.75">
      <c r="A55" s="51"/>
      <c r="B55" s="51"/>
      <c r="C55" s="51"/>
      <c r="D55" s="51"/>
      <c r="E55" s="51"/>
      <c r="F55" s="567"/>
    </row>
    <row r="56" spans="1:6" ht="12.75">
      <c r="A56" s="51"/>
      <c r="B56" s="51"/>
      <c r="C56" s="51"/>
      <c r="D56" s="51"/>
      <c r="E56" s="51"/>
      <c r="F56" s="567"/>
    </row>
    <row r="57" spans="1:6" ht="12.75">
      <c r="A57" s="51"/>
      <c r="B57" s="51"/>
      <c r="C57" s="51"/>
      <c r="D57" s="51"/>
      <c r="E57" s="51"/>
      <c r="F57" s="567"/>
    </row>
    <row r="58" spans="1:6" ht="12.75">
      <c r="A58" s="51"/>
      <c r="B58" s="51"/>
      <c r="C58" s="51"/>
      <c r="D58" s="51"/>
      <c r="E58" s="51"/>
      <c r="F58" s="567"/>
    </row>
    <row r="59" spans="1:6" ht="12.75">
      <c r="A59" s="51"/>
      <c r="B59" s="51"/>
      <c r="C59" s="51"/>
      <c r="D59" s="51"/>
      <c r="E59" s="51"/>
      <c r="F59" s="567"/>
    </row>
    <row r="60" spans="1:6" ht="12.75">
      <c r="A60" s="51"/>
      <c r="B60" s="51"/>
      <c r="C60" s="51"/>
      <c r="D60" s="51"/>
      <c r="E60" s="51"/>
      <c r="F60" s="567"/>
    </row>
    <row r="61" spans="1:6" ht="12.75">
      <c r="A61" s="51"/>
      <c r="B61" s="51"/>
      <c r="C61" s="51"/>
      <c r="D61" s="51"/>
      <c r="E61" s="51"/>
      <c r="F61" s="567"/>
    </row>
    <row r="62" spans="1:6" ht="12.75">
      <c r="A62" s="51"/>
      <c r="B62" s="51"/>
      <c r="C62" s="51"/>
      <c r="D62" s="51"/>
      <c r="E62" s="51"/>
      <c r="F62" s="567"/>
    </row>
    <row r="63" spans="1:6" ht="12.75">
      <c r="A63" s="51"/>
      <c r="B63" s="51"/>
      <c r="C63" s="51"/>
      <c r="D63" s="51"/>
      <c r="E63" s="51"/>
      <c r="F63" s="567"/>
    </row>
    <row r="64" spans="1:6" ht="12.75">
      <c r="A64" s="51"/>
      <c r="B64" s="51"/>
      <c r="C64" s="51"/>
      <c r="D64" s="51"/>
      <c r="E64" s="51"/>
      <c r="F64" s="567"/>
    </row>
    <row r="65" spans="1:6" ht="12.75">
      <c r="A65" s="51"/>
      <c r="B65" s="51"/>
      <c r="C65" s="51"/>
      <c r="D65" s="51"/>
      <c r="E65" s="51"/>
      <c r="F65" s="567"/>
    </row>
    <row r="66" spans="1:6" ht="12.75">
      <c r="A66" s="51"/>
      <c r="B66" s="51"/>
      <c r="C66" s="51"/>
      <c r="D66" s="51"/>
      <c r="E66" s="51"/>
      <c r="F66" s="567"/>
    </row>
    <row r="67" spans="1:6" ht="12.75">
      <c r="A67" s="51"/>
      <c r="B67" s="51"/>
      <c r="C67" s="51"/>
      <c r="D67" s="51"/>
      <c r="E67" s="51"/>
      <c r="F67" s="567"/>
    </row>
    <row r="68" spans="1:6" ht="12.75">
      <c r="A68" s="51"/>
      <c r="B68" s="51"/>
      <c r="C68" s="51"/>
      <c r="D68" s="51"/>
      <c r="E68" s="51"/>
      <c r="F68" s="567"/>
    </row>
    <row r="69" spans="1:6" ht="12.75">
      <c r="A69" s="51"/>
      <c r="B69" s="51"/>
      <c r="C69" s="51"/>
      <c r="D69" s="51"/>
      <c r="E69" s="51"/>
      <c r="F69" s="567"/>
    </row>
    <row r="70" spans="1:6" ht="12.75">
      <c r="A70" s="51"/>
      <c r="B70" s="51"/>
      <c r="C70" s="51"/>
      <c r="D70" s="51"/>
      <c r="E70" s="51"/>
      <c r="F70" s="567"/>
    </row>
    <row r="71" spans="1:6" ht="12.75">
      <c r="A71" s="51"/>
      <c r="B71" s="51"/>
      <c r="C71" s="51"/>
      <c r="D71" s="51"/>
      <c r="E71" s="51"/>
      <c r="F71" s="567"/>
    </row>
    <row r="72" spans="1:6" ht="12.75">
      <c r="A72" s="51"/>
      <c r="B72" s="51"/>
      <c r="C72" s="51"/>
      <c r="D72" s="51"/>
      <c r="E72" s="51"/>
      <c r="F72" s="567"/>
    </row>
    <row r="73" spans="1:6" ht="12.75">
      <c r="A73" s="51"/>
      <c r="B73" s="51"/>
      <c r="C73" s="51"/>
      <c r="D73" s="51"/>
      <c r="E73" s="51"/>
      <c r="F73" s="567"/>
    </row>
    <row r="74" spans="1:6" ht="12.75">
      <c r="A74" s="51"/>
      <c r="B74" s="51"/>
      <c r="C74" s="51"/>
      <c r="D74" s="51"/>
      <c r="E74" s="51"/>
      <c r="F74" s="567"/>
    </row>
    <row r="75" spans="1:6" ht="12.75">
      <c r="A75" s="51"/>
      <c r="B75" s="51"/>
      <c r="C75" s="51"/>
      <c r="D75" s="51"/>
      <c r="E75" s="51"/>
      <c r="F75" s="567"/>
    </row>
    <row r="76" spans="1:6" ht="12.75">
      <c r="A76" s="51"/>
      <c r="B76" s="51"/>
      <c r="C76" s="51"/>
      <c r="D76" s="51"/>
      <c r="E76" s="51"/>
      <c r="F76" s="567"/>
    </row>
    <row r="77" spans="1:6" ht="12.75">
      <c r="A77" s="51"/>
      <c r="B77" s="51"/>
      <c r="C77" s="51"/>
      <c r="D77" s="51"/>
      <c r="E77" s="51"/>
      <c r="F77" s="567"/>
    </row>
    <row r="78" spans="1:6" ht="12.75">
      <c r="A78" s="51"/>
      <c r="B78" s="51"/>
      <c r="C78" s="51"/>
      <c r="D78" s="51"/>
      <c r="E78" s="51"/>
      <c r="F78" s="567"/>
    </row>
    <row r="79" spans="1:6" ht="12.75">
      <c r="A79" s="51"/>
      <c r="B79" s="51"/>
      <c r="C79" s="51"/>
      <c r="D79" s="51"/>
      <c r="E79" s="51"/>
      <c r="F79" s="567"/>
    </row>
    <row r="80" spans="1:6" ht="12.75">
      <c r="A80" s="51"/>
      <c r="B80" s="51"/>
      <c r="C80" s="51"/>
      <c r="D80" s="51"/>
      <c r="E80" s="51"/>
      <c r="F80" s="567"/>
    </row>
  </sheetData>
  <sheetProtection selectLockedCells="1" selectUnlockedCells="1"/>
  <mergeCells count="17">
    <mergeCell ref="A1:F1"/>
    <mergeCell ref="A3:A6"/>
    <mergeCell ref="B3:C6"/>
    <mergeCell ref="D3:E6"/>
    <mergeCell ref="F5:F6"/>
    <mergeCell ref="B7:E7"/>
    <mergeCell ref="C8:E8"/>
    <mergeCell ref="D9:E9"/>
    <mergeCell ref="D20:E20"/>
    <mergeCell ref="D22:E22"/>
    <mergeCell ref="D25:E25"/>
    <mergeCell ref="D27:E27"/>
    <mergeCell ref="G9:I10"/>
    <mergeCell ref="D10:E10"/>
    <mergeCell ref="D12:E12"/>
    <mergeCell ref="D13:E13"/>
    <mergeCell ref="D18:E1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zoomScale="110" zoomScaleNormal="110" zoomScalePageLayoutView="0" workbookViewId="0" topLeftCell="A61">
      <selection activeCell="F73" sqref="F73:F78"/>
    </sheetView>
  </sheetViews>
  <sheetFormatPr defaultColWidth="11.57421875" defaultRowHeight="12.75"/>
  <cols>
    <col min="1" max="1" width="4.28125" style="0" customWidth="1"/>
    <col min="2" max="2" width="4.28125" style="0" bestFit="1" customWidth="1"/>
    <col min="3" max="4" width="7.7109375" style="0" customWidth="1"/>
    <col min="5" max="5" width="40.421875" style="0" customWidth="1"/>
    <col min="6" max="6" width="13.140625" style="125" customWidth="1"/>
  </cols>
  <sheetData>
    <row r="1" spans="1:6" ht="20.25" customHeight="1">
      <c r="A1" s="402" t="s">
        <v>149</v>
      </c>
      <c r="B1" s="402"/>
      <c r="C1" s="402"/>
      <c r="D1" s="402"/>
      <c r="E1" s="402"/>
      <c r="F1" s="402"/>
    </row>
    <row r="2" spans="1:6" ht="13.5" thickBot="1">
      <c r="A2" s="40"/>
      <c r="B2" s="40"/>
      <c r="C2" s="40"/>
      <c r="D2" s="40"/>
      <c r="E2" s="40"/>
      <c r="F2" s="564"/>
    </row>
    <row r="3" spans="1:6" ht="12.75" customHeight="1" thickBot="1">
      <c r="A3" s="383"/>
      <c r="B3" s="385" t="s">
        <v>67</v>
      </c>
      <c r="C3" s="385"/>
      <c r="D3" s="388" t="s">
        <v>68</v>
      </c>
      <c r="E3" s="388"/>
      <c r="F3" s="565"/>
    </row>
    <row r="4" spans="1:6" ht="13.5" thickBot="1">
      <c r="A4" s="384"/>
      <c r="B4" s="386"/>
      <c r="C4" s="387"/>
      <c r="D4" s="389"/>
      <c r="E4" s="389"/>
      <c r="F4" s="566"/>
    </row>
    <row r="5" spans="1:6" ht="12.75" customHeight="1" thickBot="1">
      <c r="A5" s="384"/>
      <c r="B5" s="386"/>
      <c r="C5" s="387"/>
      <c r="D5" s="389"/>
      <c r="E5" s="389"/>
      <c r="F5" s="544">
        <v>2019</v>
      </c>
    </row>
    <row r="6" spans="1:6" ht="34.5" customHeight="1" thickBot="1">
      <c r="A6" s="384"/>
      <c r="B6" s="386"/>
      <c r="C6" s="387"/>
      <c r="D6" s="389"/>
      <c r="E6" s="389"/>
      <c r="F6" s="554"/>
    </row>
    <row r="7" spans="1:6" ht="27.75" customHeight="1">
      <c r="A7" s="163"/>
      <c r="B7" s="401" t="s">
        <v>150</v>
      </c>
      <c r="C7" s="401"/>
      <c r="D7" s="401"/>
      <c r="E7" s="401"/>
      <c r="F7" s="572">
        <f>F8+F23+F26+F33</f>
        <v>873360</v>
      </c>
    </row>
    <row r="8" spans="1:6" ht="12.75">
      <c r="A8" s="164">
        <v>1</v>
      </c>
      <c r="B8" s="136" t="s">
        <v>151</v>
      </c>
      <c r="C8" s="379" t="s">
        <v>152</v>
      </c>
      <c r="D8" s="379"/>
      <c r="E8" s="549"/>
      <c r="F8" s="560">
        <f>SUM(F9+F21+F14)</f>
        <v>128920</v>
      </c>
    </row>
    <row r="9" spans="1:6" ht="12.75">
      <c r="A9" s="164">
        <v>2</v>
      </c>
      <c r="B9" s="106"/>
      <c r="C9" s="137" t="s">
        <v>153</v>
      </c>
      <c r="D9" s="390" t="s">
        <v>154</v>
      </c>
      <c r="E9" s="546"/>
      <c r="F9" s="557">
        <f>SUM(F10:F13)</f>
        <v>108900</v>
      </c>
    </row>
    <row r="10" spans="1:6" ht="12.75">
      <c r="A10" s="164">
        <v>3</v>
      </c>
      <c r="B10" s="140">
        <v>41</v>
      </c>
      <c r="C10" s="106"/>
      <c r="D10" s="190">
        <v>610</v>
      </c>
      <c r="E10" s="547" t="s">
        <v>450</v>
      </c>
      <c r="F10" s="558">
        <v>74200</v>
      </c>
    </row>
    <row r="11" spans="1:8" ht="12.75">
      <c r="A11" s="164">
        <v>4</v>
      </c>
      <c r="B11" s="140">
        <v>41</v>
      </c>
      <c r="C11" s="106"/>
      <c r="D11" s="190">
        <v>620</v>
      </c>
      <c r="E11" s="547" t="s">
        <v>80</v>
      </c>
      <c r="F11" s="558">
        <v>25000</v>
      </c>
      <c r="H11" s="39"/>
    </row>
    <row r="12" spans="1:6" ht="12.75">
      <c r="A12" s="164">
        <v>5</v>
      </c>
      <c r="B12" s="140">
        <v>41</v>
      </c>
      <c r="C12" s="106"/>
      <c r="D12" s="190">
        <v>630</v>
      </c>
      <c r="E12" s="547" t="s">
        <v>490</v>
      </c>
      <c r="F12" s="558">
        <v>9200</v>
      </c>
    </row>
    <row r="13" spans="1:6" ht="12.75">
      <c r="A13" s="164">
        <v>6</v>
      </c>
      <c r="B13" s="140">
        <v>41</v>
      </c>
      <c r="C13" s="106"/>
      <c r="D13" s="190">
        <v>640</v>
      </c>
      <c r="E13" s="547" t="s">
        <v>512</v>
      </c>
      <c r="F13" s="558">
        <v>500</v>
      </c>
    </row>
    <row r="14" spans="1:6" ht="12.75">
      <c r="A14" s="164">
        <v>7</v>
      </c>
      <c r="B14" s="106"/>
      <c r="C14" s="137" t="s">
        <v>156</v>
      </c>
      <c r="D14" s="390" t="s">
        <v>435</v>
      </c>
      <c r="E14" s="546"/>
      <c r="F14" s="557">
        <f>SUM(F15:F20)</f>
        <v>19620</v>
      </c>
    </row>
    <row r="15" spans="1:6" ht="12.75">
      <c r="A15" s="164">
        <v>8</v>
      </c>
      <c r="B15" s="140" t="s">
        <v>421</v>
      </c>
      <c r="C15" s="106"/>
      <c r="D15" s="190">
        <v>610</v>
      </c>
      <c r="E15" s="547" t="s">
        <v>450</v>
      </c>
      <c r="F15" s="558">
        <v>13000</v>
      </c>
    </row>
    <row r="16" spans="1:6" ht="12.75">
      <c r="A16" s="164">
        <v>9</v>
      </c>
      <c r="B16" s="140" t="s">
        <v>422</v>
      </c>
      <c r="C16" s="106"/>
      <c r="D16" s="190">
        <v>610</v>
      </c>
      <c r="E16" s="547" t="s">
        <v>450</v>
      </c>
      <c r="F16" s="558"/>
    </row>
    <row r="17" spans="1:6" ht="12.75">
      <c r="A17" s="164">
        <v>10</v>
      </c>
      <c r="B17" s="140">
        <v>41</v>
      </c>
      <c r="C17" s="106"/>
      <c r="D17" s="190">
        <v>610</v>
      </c>
      <c r="E17" s="547" t="s">
        <v>450</v>
      </c>
      <c r="F17" s="558"/>
    </row>
    <row r="18" spans="1:6" ht="12.75">
      <c r="A18" s="164">
        <v>11</v>
      </c>
      <c r="B18" s="140">
        <v>41</v>
      </c>
      <c r="C18" s="106"/>
      <c r="D18" s="190">
        <v>620</v>
      </c>
      <c r="E18" s="547" t="s">
        <v>80</v>
      </c>
      <c r="F18" s="558">
        <v>5000</v>
      </c>
    </row>
    <row r="19" spans="1:6" ht="12.75">
      <c r="A19" s="164">
        <v>12</v>
      </c>
      <c r="B19" s="140">
        <v>41</v>
      </c>
      <c r="C19" s="106"/>
      <c r="D19" s="190">
        <v>630</v>
      </c>
      <c r="E19" s="547" t="s">
        <v>490</v>
      </c>
      <c r="F19" s="558">
        <v>1120</v>
      </c>
    </row>
    <row r="20" spans="1:6" ht="12.75">
      <c r="A20" s="164">
        <v>13</v>
      </c>
      <c r="B20" s="140">
        <v>41</v>
      </c>
      <c r="C20" s="106"/>
      <c r="D20" s="190">
        <v>640</v>
      </c>
      <c r="E20" s="547" t="s">
        <v>512</v>
      </c>
      <c r="F20" s="558">
        <v>500</v>
      </c>
    </row>
    <row r="21" spans="1:6" ht="12.75">
      <c r="A21" s="164">
        <v>14</v>
      </c>
      <c r="B21" s="106"/>
      <c r="C21" s="137" t="s">
        <v>156</v>
      </c>
      <c r="D21" s="390" t="s">
        <v>157</v>
      </c>
      <c r="E21" s="546"/>
      <c r="F21" s="557">
        <f>SUM(F22:F22)</f>
        <v>400</v>
      </c>
    </row>
    <row r="22" spans="1:6" ht="12.75">
      <c r="A22" s="164">
        <v>15</v>
      </c>
      <c r="B22" s="140">
        <v>41</v>
      </c>
      <c r="C22" s="106"/>
      <c r="D22" s="140">
        <v>630</v>
      </c>
      <c r="E22" s="547" t="s">
        <v>490</v>
      </c>
      <c r="F22" s="558">
        <v>400</v>
      </c>
    </row>
    <row r="23" spans="1:6" ht="12.75">
      <c r="A23" s="164">
        <v>16</v>
      </c>
      <c r="B23" s="156" t="s">
        <v>158</v>
      </c>
      <c r="C23" s="393" t="s">
        <v>159</v>
      </c>
      <c r="D23" s="393"/>
      <c r="E23" s="568"/>
      <c r="F23" s="573">
        <f>SUM(F24)</f>
        <v>500</v>
      </c>
    </row>
    <row r="24" spans="1:6" ht="12.75">
      <c r="A24" s="164">
        <v>17</v>
      </c>
      <c r="B24" s="106"/>
      <c r="C24" s="137" t="s">
        <v>160</v>
      </c>
      <c r="D24" s="390" t="s">
        <v>161</v>
      </c>
      <c r="E24" s="546"/>
      <c r="F24" s="557">
        <f>F25</f>
        <v>500</v>
      </c>
    </row>
    <row r="25" spans="1:6" ht="12.75">
      <c r="A25" s="164">
        <v>18</v>
      </c>
      <c r="B25" s="140">
        <v>111</v>
      </c>
      <c r="C25" s="106"/>
      <c r="D25" s="140">
        <v>630</v>
      </c>
      <c r="E25" s="547" t="s">
        <v>490</v>
      </c>
      <c r="F25" s="558">
        <v>500</v>
      </c>
    </row>
    <row r="26" spans="1:6" ht="12.75">
      <c r="A26" s="164">
        <v>19</v>
      </c>
      <c r="B26" s="156" t="s">
        <v>162</v>
      </c>
      <c r="C26" s="393" t="s">
        <v>163</v>
      </c>
      <c r="D26" s="393"/>
      <c r="E26" s="568"/>
      <c r="F26" s="573">
        <f>F27</f>
        <v>41100</v>
      </c>
    </row>
    <row r="27" spans="1:6" ht="12.75">
      <c r="A27" s="164">
        <v>20</v>
      </c>
      <c r="B27" s="106"/>
      <c r="C27" s="137" t="s">
        <v>164</v>
      </c>
      <c r="D27" s="390" t="s">
        <v>165</v>
      </c>
      <c r="E27" s="546"/>
      <c r="F27" s="557">
        <f>F28</f>
        <v>41100</v>
      </c>
    </row>
    <row r="28" spans="1:6" ht="12.75">
      <c r="A28" s="164">
        <v>21</v>
      </c>
      <c r="B28" s="106"/>
      <c r="C28" s="106"/>
      <c r="D28" s="380" t="s">
        <v>166</v>
      </c>
      <c r="E28" s="550"/>
      <c r="F28" s="561">
        <f>SUM(F29:F32)</f>
        <v>41100</v>
      </c>
    </row>
    <row r="29" spans="1:6" ht="12.75">
      <c r="A29" s="164">
        <v>22</v>
      </c>
      <c r="B29" s="140">
        <v>41</v>
      </c>
      <c r="C29" s="106"/>
      <c r="D29" s="190">
        <v>610</v>
      </c>
      <c r="E29" s="547" t="s">
        <v>450</v>
      </c>
      <c r="F29" s="558">
        <v>27200</v>
      </c>
    </row>
    <row r="30" spans="1:6" ht="12.75">
      <c r="A30" s="164">
        <v>23</v>
      </c>
      <c r="B30" s="140">
        <v>41</v>
      </c>
      <c r="C30" s="106"/>
      <c r="D30" s="190">
        <v>620</v>
      </c>
      <c r="E30" s="547" t="s">
        <v>80</v>
      </c>
      <c r="F30" s="558">
        <v>8000</v>
      </c>
    </row>
    <row r="31" spans="1:6" ht="12.75">
      <c r="A31" s="164">
        <v>24</v>
      </c>
      <c r="B31" s="140">
        <v>41</v>
      </c>
      <c r="C31" s="106"/>
      <c r="D31" s="190">
        <v>630</v>
      </c>
      <c r="E31" s="547" t="s">
        <v>490</v>
      </c>
      <c r="F31" s="558">
        <v>5700</v>
      </c>
    </row>
    <row r="32" spans="1:6" ht="12.75">
      <c r="A32" s="164">
        <v>25</v>
      </c>
      <c r="B32" s="140">
        <v>41</v>
      </c>
      <c r="C32" s="106"/>
      <c r="D32" s="190">
        <v>640</v>
      </c>
      <c r="E32" s="547" t="s">
        <v>512</v>
      </c>
      <c r="F32" s="558">
        <v>200</v>
      </c>
    </row>
    <row r="33" spans="1:6" ht="12.75">
      <c r="A33" s="164">
        <v>26</v>
      </c>
      <c r="B33" s="156" t="s">
        <v>97</v>
      </c>
      <c r="C33" s="393" t="s">
        <v>98</v>
      </c>
      <c r="D33" s="393"/>
      <c r="E33" s="568"/>
      <c r="F33" s="573">
        <f>SUM(F34+F60+F46)</f>
        <v>702840</v>
      </c>
    </row>
    <row r="34" spans="1:6" ht="12.75">
      <c r="A34" s="164">
        <v>27</v>
      </c>
      <c r="B34" s="106"/>
      <c r="C34" s="137" t="s">
        <v>176</v>
      </c>
      <c r="D34" s="390" t="s">
        <v>177</v>
      </c>
      <c r="E34" s="546"/>
      <c r="F34" s="557">
        <f>SUM(F35)</f>
        <v>18990</v>
      </c>
    </row>
    <row r="35" spans="1:6" ht="12.75">
      <c r="A35" s="164">
        <v>28</v>
      </c>
      <c r="B35" s="106"/>
      <c r="C35" s="106"/>
      <c r="D35" s="380" t="s">
        <v>179</v>
      </c>
      <c r="E35" s="550"/>
      <c r="F35" s="561">
        <f>F40+F45</f>
        <v>18990</v>
      </c>
    </row>
    <row r="36" spans="1:6" ht="12.75">
      <c r="A36" s="164">
        <v>29</v>
      </c>
      <c r="B36" s="140">
        <v>111</v>
      </c>
      <c r="C36" s="106"/>
      <c r="D36" s="190">
        <v>610</v>
      </c>
      <c r="E36" s="547" t="s">
        <v>450</v>
      </c>
      <c r="F36" s="558">
        <v>8550</v>
      </c>
    </row>
    <row r="37" spans="1:6" ht="12.75">
      <c r="A37" s="164">
        <v>30</v>
      </c>
      <c r="B37" s="140">
        <v>111</v>
      </c>
      <c r="C37" s="106"/>
      <c r="D37" s="190">
        <v>620</v>
      </c>
      <c r="E37" s="547" t="s">
        <v>80</v>
      </c>
      <c r="F37" s="558">
        <v>2165.58</v>
      </c>
    </row>
    <row r="38" spans="1:6" ht="12.75">
      <c r="A38" s="164">
        <v>31</v>
      </c>
      <c r="B38" s="140">
        <v>111</v>
      </c>
      <c r="C38" s="106"/>
      <c r="D38" s="190">
        <v>630</v>
      </c>
      <c r="E38" s="547" t="s">
        <v>490</v>
      </c>
      <c r="F38" s="558">
        <v>500</v>
      </c>
    </row>
    <row r="39" spans="1:6" ht="12.75">
      <c r="A39" s="164">
        <v>32</v>
      </c>
      <c r="B39" s="140">
        <v>111</v>
      </c>
      <c r="C39" s="106"/>
      <c r="D39" s="190">
        <v>640</v>
      </c>
      <c r="E39" s="547" t="s">
        <v>512</v>
      </c>
      <c r="F39" s="558">
        <v>300</v>
      </c>
    </row>
    <row r="40" spans="1:6" ht="12.75">
      <c r="A40" s="164">
        <v>33</v>
      </c>
      <c r="B40" s="228">
        <v>111</v>
      </c>
      <c r="C40" s="229"/>
      <c r="D40" s="228"/>
      <c r="E40" s="578" t="s">
        <v>431</v>
      </c>
      <c r="F40" s="582">
        <f>SUM(F36:F39)</f>
        <v>11515.58</v>
      </c>
    </row>
    <row r="41" spans="1:6" ht="12.75">
      <c r="A41" s="164">
        <v>34</v>
      </c>
      <c r="B41" s="140">
        <v>41</v>
      </c>
      <c r="C41" s="106"/>
      <c r="D41" s="190">
        <v>610</v>
      </c>
      <c r="E41" s="547" t="s">
        <v>450</v>
      </c>
      <c r="F41" s="558">
        <v>6084.42</v>
      </c>
    </row>
    <row r="42" spans="1:6" ht="12.75">
      <c r="A42" s="164">
        <v>35</v>
      </c>
      <c r="B42" s="140">
        <v>41</v>
      </c>
      <c r="C42" s="106"/>
      <c r="D42" s="190">
        <v>620</v>
      </c>
      <c r="E42" s="547" t="s">
        <v>80</v>
      </c>
      <c r="F42" s="558">
        <v>1000</v>
      </c>
    </row>
    <row r="43" spans="1:6" ht="12.75">
      <c r="A43" s="164">
        <v>36</v>
      </c>
      <c r="B43" s="140">
        <v>41</v>
      </c>
      <c r="C43" s="106"/>
      <c r="D43" s="190">
        <v>630</v>
      </c>
      <c r="E43" s="547" t="s">
        <v>490</v>
      </c>
      <c r="F43" s="558">
        <v>190</v>
      </c>
    </row>
    <row r="44" spans="1:6" ht="12.75">
      <c r="A44" s="164">
        <v>37</v>
      </c>
      <c r="B44" s="140">
        <v>41</v>
      </c>
      <c r="C44" s="106"/>
      <c r="D44" s="190">
        <v>640</v>
      </c>
      <c r="E44" s="547" t="s">
        <v>512</v>
      </c>
      <c r="F44" s="558">
        <v>200</v>
      </c>
    </row>
    <row r="45" spans="1:6" ht="12.75">
      <c r="A45" s="164">
        <v>38</v>
      </c>
      <c r="B45" s="230">
        <v>41</v>
      </c>
      <c r="C45" s="231"/>
      <c r="D45" s="230"/>
      <c r="E45" s="579" t="s">
        <v>431</v>
      </c>
      <c r="F45" s="583">
        <f>SUM(F41:F44)</f>
        <v>7474.42</v>
      </c>
    </row>
    <row r="46" spans="1:6" ht="12.75">
      <c r="A46" s="164">
        <v>39</v>
      </c>
      <c r="B46" s="106"/>
      <c r="C46" s="137" t="s">
        <v>100</v>
      </c>
      <c r="D46" s="390" t="s">
        <v>184</v>
      </c>
      <c r="E46" s="546"/>
      <c r="F46" s="557">
        <f>SUM(F47)</f>
        <v>683850</v>
      </c>
    </row>
    <row r="47" spans="1:6" ht="12.75">
      <c r="A47" s="164">
        <v>40</v>
      </c>
      <c r="B47" s="106"/>
      <c r="C47" s="106"/>
      <c r="D47" s="380" t="s">
        <v>21</v>
      </c>
      <c r="E47" s="550"/>
      <c r="F47" s="561">
        <f>F51+F54+F59</f>
        <v>683850</v>
      </c>
    </row>
    <row r="48" spans="1:6" ht="12.75">
      <c r="A48" s="164">
        <v>41</v>
      </c>
      <c r="B48" s="140">
        <v>111</v>
      </c>
      <c r="C48" s="106"/>
      <c r="D48" s="190">
        <v>610</v>
      </c>
      <c r="E48" s="547" t="s">
        <v>450</v>
      </c>
      <c r="F48" s="558">
        <v>3600</v>
      </c>
    </row>
    <row r="49" spans="1:6" ht="12.75">
      <c r="A49" s="164">
        <v>42</v>
      </c>
      <c r="B49" s="140">
        <v>111</v>
      </c>
      <c r="C49" s="106"/>
      <c r="D49" s="190">
        <v>620</v>
      </c>
      <c r="E49" s="547" t="s">
        <v>80</v>
      </c>
      <c r="F49" s="558">
        <v>1260</v>
      </c>
    </row>
    <row r="50" spans="1:13" ht="12.75">
      <c r="A50" s="164">
        <v>43</v>
      </c>
      <c r="B50" s="140">
        <v>111</v>
      </c>
      <c r="C50" s="106"/>
      <c r="D50" s="190">
        <v>630</v>
      </c>
      <c r="E50" s="547" t="s">
        <v>490</v>
      </c>
      <c r="F50" s="558">
        <v>990</v>
      </c>
      <c r="G50" s="39"/>
      <c r="H50" s="39"/>
      <c r="I50" s="39"/>
      <c r="J50" s="39"/>
      <c r="K50" s="39"/>
      <c r="L50" s="39"/>
      <c r="M50" s="39"/>
    </row>
    <row r="51" spans="1:6" ht="12.75">
      <c r="A51" s="164">
        <v>44</v>
      </c>
      <c r="B51" s="228">
        <v>111</v>
      </c>
      <c r="C51" s="229"/>
      <c r="D51" s="228"/>
      <c r="E51" s="578" t="s">
        <v>431</v>
      </c>
      <c r="F51" s="582">
        <f>SUM(F48:F50)</f>
        <v>5850</v>
      </c>
    </row>
    <row r="52" spans="1:6" ht="12.75">
      <c r="A52" s="164">
        <v>45</v>
      </c>
      <c r="B52" s="106" t="s">
        <v>419</v>
      </c>
      <c r="C52" s="106"/>
      <c r="D52" s="140">
        <v>610</v>
      </c>
      <c r="E52" s="547" t="s">
        <v>450</v>
      </c>
      <c r="F52" s="558">
        <v>12500</v>
      </c>
    </row>
    <row r="53" spans="1:6" ht="12.75">
      <c r="A53" s="164">
        <v>46</v>
      </c>
      <c r="B53" s="106" t="s">
        <v>419</v>
      </c>
      <c r="C53" s="106"/>
      <c r="D53" s="140">
        <v>620</v>
      </c>
      <c r="E53" s="547" t="s">
        <v>80</v>
      </c>
      <c r="F53" s="558">
        <v>4500</v>
      </c>
    </row>
    <row r="54" spans="1:6" ht="12.75">
      <c r="A54" s="164">
        <v>47</v>
      </c>
      <c r="B54" s="232" t="s">
        <v>419</v>
      </c>
      <c r="C54" s="232"/>
      <c r="D54" s="233"/>
      <c r="E54" s="580" t="s">
        <v>431</v>
      </c>
      <c r="F54" s="584">
        <f>SUM(F52:F53)</f>
        <v>17000</v>
      </c>
    </row>
    <row r="55" spans="1:8" ht="12.75">
      <c r="A55" s="164">
        <v>48</v>
      </c>
      <c r="B55" s="140">
        <v>41</v>
      </c>
      <c r="C55" s="106"/>
      <c r="D55" s="190">
        <v>610</v>
      </c>
      <c r="E55" s="547" t="s">
        <v>450</v>
      </c>
      <c r="F55" s="558">
        <v>406000</v>
      </c>
      <c r="H55" s="39"/>
    </row>
    <row r="56" spans="1:6" ht="12.75">
      <c r="A56" s="164">
        <v>49</v>
      </c>
      <c r="B56" s="140">
        <v>41</v>
      </c>
      <c r="C56" s="106"/>
      <c r="D56" s="190">
        <v>620</v>
      </c>
      <c r="E56" s="547" t="s">
        <v>80</v>
      </c>
      <c r="F56" s="558">
        <v>130000</v>
      </c>
    </row>
    <row r="57" spans="1:8" ht="12.75">
      <c r="A57" s="164">
        <v>50</v>
      </c>
      <c r="B57" s="140">
        <v>41</v>
      </c>
      <c r="C57" s="106"/>
      <c r="D57" s="190">
        <v>630</v>
      </c>
      <c r="E57" s="547" t="s">
        <v>490</v>
      </c>
      <c r="F57" s="558">
        <v>120000</v>
      </c>
      <c r="H57" s="39"/>
    </row>
    <row r="58" spans="1:6" ht="12.75">
      <c r="A58" s="164">
        <v>51</v>
      </c>
      <c r="B58" s="140">
        <v>41</v>
      </c>
      <c r="C58" s="106"/>
      <c r="D58" s="190">
        <v>640</v>
      </c>
      <c r="E58" s="547" t="s">
        <v>512</v>
      </c>
      <c r="F58" s="558">
        <v>5000</v>
      </c>
    </row>
    <row r="59" spans="1:6" ht="12.75">
      <c r="A59" s="164">
        <v>52</v>
      </c>
      <c r="B59" s="230">
        <v>41</v>
      </c>
      <c r="C59" s="173"/>
      <c r="D59" s="230"/>
      <c r="E59" s="579" t="s">
        <v>431</v>
      </c>
      <c r="F59" s="583">
        <f>SUM(F55:F58)</f>
        <v>661000</v>
      </c>
    </row>
    <row r="60" spans="1:6" s="50" customFormat="1" ht="12.75">
      <c r="A60" s="164">
        <v>53</v>
      </c>
      <c r="B60" s="106"/>
      <c r="C60" s="137" t="s">
        <v>185</v>
      </c>
      <c r="D60" s="390" t="s">
        <v>186</v>
      </c>
      <c r="E60" s="546"/>
      <c r="F60" s="557">
        <f>SUM(F61)</f>
        <v>0</v>
      </c>
    </row>
    <row r="61" spans="1:6" ht="12.75">
      <c r="A61" s="164">
        <v>54</v>
      </c>
      <c r="B61" s="106"/>
      <c r="C61" s="106"/>
      <c r="D61" s="380" t="s">
        <v>187</v>
      </c>
      <c r="E61" s="550"/>
      <c r="F61" s="561">
        <f>SUM(F62:F62)</f>
        <v>0</v>
      </c>
    </row>
    <row r="62" spans="1:6" ht="13.5" thickBot="1">
      <c r="A62" s="165">
        <v>55</v>
      </c>
      <c r="B62" s="167">
        <v>111</v>
      </c>
      <c r="C62" s="166"/>
      <c r="D62" s="167">
        <v>630</v>
      </c>
      <c r="E62" s="581" t="s">
        <v>502</v>
      </c>
      <c r="F62" s="563"/>
    </row>
    <row r="63" spans="1:6" ht="12.75">
      <c r="A63" s="51"/>
      <c r="B63" s="51"/>
      <c r="C63" s="51"/>
      <c r="D63" s="51"/>
      <c r="E63" s="51"/>
      <c r="F63" s="567"/>
    </row>
    <row r="64" spans="1:6" ht="12.75">
      <c r="A64" s="51"/>
      <c r="B64" s="51"/>
      <c r="C64" s="51"/>
      <c r="D64" s="51"/>
      <c r="E64" s="51"/>
      <c r="F64" s="567"/>
    </row>
    <row r="65" spans="1:6" ht="12.75">
      <c r="A65" s="51"/>
      <c r="B65" s="51"/>
      <c r="C65" s="51"/>
      <c r="D65" s="51"/>
      <c r="E65" s="51"/>
      <c r="F65" s="567"/>
    </row>
    <row r="66" spans="1:6" ht="20.25" customHeight="1">
      <c r="A66" s="402" t="s">
        <v>149</v>
      </c>
      <c r="B66" s="402"/>
      <c r="C66" s="402"/>
      <c r="D66" s="402"/>
      <c r="E66" s="402"/>
      <c r="F66" s="402"/>
    </row>
    <row r="67" spans="1:6" ht="12.75">
      <c r="A67" s="51"/>
      <c r="B67" s="51"/>
      <c r="C67" s="51"/>
      <c r="D67" s="51"/>
      <c r="E67" s="51"/>
      <c r="F67" s="567"/>
    </row>
    <row r="68" spans="1:6" ht="13.5" thickBot="1">
      <c r="A68" s="40"/>
      <c r="B68" s="40"/>
      <c r="C68" s="40"/>
      <c r="D68" s="40"/>
      <c r="E68" s="40"/>
      <c r="F68" s="564"/>
    </row>
    <row r="69" spans="1:6" ht="12.75" customHeight="1" thickBot="1">
      <c r="A69" s="403"/>
      <c r="B69" s="396" t="s">
        <v>67</v>
      </c>
      <c r="C69" s="396"/>
      <c r="D69" s="399" t="s">
        <v>68</v>
      </c>
      <c r="E69" s="399"/>
      <c r="F69" s="575"/>
    </row>
    <row r="70" spans="1:6" ht="13.5" thickBot="1">
      <c r="A70" s="404"/>
      <c r="B70" s="397"/>
      <c r="C70" s="398"/>
      <c r="D70" s="400"/>
      <c r="E70" s="400"/>
      <c r="F70" s="585"/>
    </row>
    <row r="71" spans="1:6" ht="18.75" customHeight="1" thickBot="1">
      <c r="A71" s="404"/>
      <c r="B71" s="397"/>
      <c r="C71" s="398"/>
      <c r="D71" s="400"/>
      <c r="E71" s="400"/>
      <c r="F71" s="586">
        <v>2019</v>
      </c>
    </row>
    <row r="72" spans="1:6" ht="26.25" customHeight="1" thickBot="1">
      <c r="A72" s="404"/>
      <c r="B72" s="397"/>
      <c r="C72" s="398"/>
      <c r="D72" s="400"/>
      <c r="E72" s="400"/>
      <c r="F72" s="587"/>
    </row>
    <row r="73" spans="1:6" ht="12.75">
      <c r="A73" s="163"/>
      <c r="B73" s="401" t="s">
        <v>150</v>
      </c>
      <c r="C73" s="401"/>
      <c r="D73" s="401"/>
      <c r="E73" s="401"/>
      <c r="F73" s="572">
        <f>F75+F97+F103+F106+F122+F132+F176+F142</f>
        <v>0</v>
      </c>
    </row>
    <row r="74" spans="1:6" ht="13.5" customHeight="1">
      <c r="A74" s="164">
        <v>1</v>
      </c>
      <c r="B74" s="136" t="s">
        <v>151</v>
      </c>
      <c r="C74" s="379" t="s">
        <v>152</v>
      </c>
      <c r="D74" s="379"/>
      <c r="E74" s="549"/>
      <c r="F74" s="560">
        <f>SUM(F75+F97)</f>
        <v>0</v>
      </c>
    </row>
    <row r="75" spans="1:6" ht="12.75">
      <c r="A75" s="164">
        <v>2</v>
      </c>
      <c r="B75" s="106"/>
      <c r="C75" s="137" t="s">
        <v>153</v>
      </c>
      <c r="D75" s="390" t="s">
        <v>154</v>
      </c>
      <c r="E75" s="546"/>
      <c r="F75" s="557">
        <f>SUM(F76:F96)</f>
        <v>0</v>
      </c>
    </row>
    <row r="76" spans="1:6" ht="12.75">
      <c r="A76" s="164">
        <v>3</v>
      </c>
      <c r="B76" s="140">
        <v>111</v>
      </c>
      <c r="C76" s="106"/>
      <c r="D76" s="280">
        <v>713</v>
      </c>
      <c r="E76" s="547" t="s">
        <v>188</v>
      </c>
      <c r="F76" s="562">
        <v>0</v>
      </c>
    </row>
    <row r="77" spans="1:6" ht="12.75">
      <c r="A77" s="164">
        <v>4</v>
      </c>
      <c r="B77" s="140">
        <v>41</v>
      </c>
      <c r="C77" s="106"/>
      <c r="D77" s="280">
        <v>713</v>
      </c>
      <c r="E77" s="547" t="s">
        <v>188</v>
      </c>
      <c r="F77" s="562"/>
    </row>
    <row r="78" spans="1:6" ht="13.5" thickBot="1">
      <c r="A78" s="165">
        <v>5</v>
      </c>
      <c r="B78" s="167">
        <v>41</v>
      </c>
      <c r="C78" s="166"/>
      <c r="D78" s="281">
        <v>717</v>
      </c>
      <c r="E78" s="581" t="s">
        <v>439</v>
      </c>
      <c r="F78" s="588"/>
    </row>
    <row r="79" spans="1:6" ht="12.75">
      <c r="A79" s="51"/>
      <c r="B79" s="51"/>
      <c r="C79" s="51"/>
      <c r="D79" s="51"/>
      <c r="E79" s="51"/>
      <c r="F79" s="567"/>
    </row>
    <row r="80" spans="1:6" ht="12.75">
      <c r="A80" s="51"/>
      <c r="B80" s="51"/>
      <c r="C80" s="51"/>
      <c r="D80" s="51"/>
      <c r="E80" s="51"/>
      <c r="F80" s="567"/>
    </row>
    <row r="81" spans="1:6" ht="12.75">
      <c r="A81" s="51"/>
      <c r="B81" s="51"/>
      <c r="C81" s="51"/>
      <c r="D81" s="51"/>
      <c r="E81" s="51"/>
      <c r="F81" s="567"/>
    </row>
    <row r="82" spans="1:6" ht="12.75">
      <c r="A82" s="51"/>
      <c r="B82" s="51"/>
      <c r="C82" s="51"/>
      <c r="D82" s="51"/>
      <c r="E82" s="51"/>
      <c r="F82" s="567"/>
    </row>
    <row r="83" spans="1:6" ht="12.75">
      <c r="A83" s="51"/>
      <c r="B83" s="51"/>
      <c r="C83" s="51"/>
      <c r="D83" s="51"/>
      <c r="E83" s="51"/>
      <c r="F83" s="567"/>
    </row>
    <row r="84" spans="1:6" ht="12.75">
      <c r="A84" s="51"/>
      <c r="B84" s="51"/>
      <c r="C84" s="51"/>
      <c r="D84" s="51"/>
      <c r="E84" s="51"/>
      <c r="F84" s="567"/>
    </row>
    <row r="85" spans="1:6" ht="12.75">
      <c r="A85" s="51"/>
      <c r="B85" s="51"/>
      <c r="C85" s="51"/>
      <c r="D85" s="51"/>
      <c r="E85" s="51"/>
      <c r="F85" s="567"/>
    </row>
    <row r="86" spans="1:6" ht="12.75">
      <c r="A86" s="51"/>
      <c r="B86" s="51"/>
      <c r="C86" s="51"/>
      <c r="D86" s="51"/>
      <c r="E86" s="51"/>
      <c r="F86" s="567"/>
    </row>
    <row r="87" spans="1:6" ht="12.75">
      <c r="A87" s="51"/>
      <c r="B87" s="51"/>
      <c r="C87" s="51"/>
      <c r="D87" s="51"/>
      <c r="E87" s="51"/>
      <c r="F87" s="567"/>
    </row>
    <row r="88" spans="1:6" ht="12.75">
      <c r="A88" s="51"/>
      <c r="B88" s="51"/>
      <c r="C88" s="51"/>
      <c r="D88" s="51"/>
      <c r="E88" s="51"/>
      <c r="F88" s="567"/>
    </row>
    <row r="89" spans="1:6" ht="12.75">
      <c r="A89" s="51"/>
      <c r="B89" s="51"/>
      <c r="C89" s="51"/>
      <c r="D89" s="51"/>
      <c r="E89" s="51"/>
      <c r="F89" s="567"/>
    </row>
    <row r="90" spans="1:6" ht="12.75">
      <c r="A90" s="51"/>
      <c r="B90" s="51"/>
      <c r="C90" s="51"/>
      <c r="D90" s="51"/>
      <c r="E90" s="51"/>
      <c r="F90" s="567"/>
    </row>
    <row r="91" spans="1:6" ht="12.75">
      <c r="A91" s="51"/>
      <c r="B91" s="51"/>
      <c r="C91" s="51"/>
      <c r="D91" s="51"/>
      <c r="E91" s="51"/>
      <c r="F91" s="567"/>
    </row>
    <row r="92" spans="1:6" ht="12.75">
      <c r="A92" s="51"/>
      <c r="B92" s="51"/>
      <c r="C92" s="51"/>
      <c r="D92" s="51"/>
      <c r="E92" s="51"/>
      <c r="F92" s="567"/>
    </row>
    <row r="93" spans="1:6" ht="12.75">
      <c r="A93" s="51"/>
      <c r="B93" s="51"/>
      <c r="C93" s="51"/>
      <c r="D93" s="51"/>
      <c r="E93" s="51"/>
      <c r="F93" s="567"/>
    </row>
    <row r="94" spans="1:6" ht="12.75">
      <c r="A94" s="51"/>
      <c r="B94" s="51"/>
      <c r="C94" s="51"/>
      <c r="D94" s="51"/>
      <c r="E94" s="51"/>
      <c r="F94" s="567"/>
    </row>
    <row r="95" spans="1:6" ht="12.75">
      <c r="A95" s="51"/>
      <c r="B95" s="51"/>
      <c r="C95" s="51"/>
      <c r="D95" s="51"/>
      <c r="E95" s="51"/>
      <c r="F95" s="567"/>
    </row>
    <row r="96" spans="1:6" ht="12.75">
      <c r="A96" s="51"/>
      <c r="B96" s="51"/>
      <c r="C96" s="51"/>
      <c r="D96" s="51"/>
      <c r="E96" s="51"/>
      <c r="F96" s="567"/>
    </row>
    <row r="97" spans="1:6" ht="12.75">
      <c r="A97" s="51"/>
      <c r="B97" s="51"/>
      <c r="C97" s="51"/>
      <c r="D97" s="51"/>
      <c r="E97" s="51"/>
      <c r="F97" s="567"/>
    </row>
    <row r="98" spans="1:6" ht="12.75">
      <c r="A98" s="51"/>
      <c r="B98" s="51"/>
      <c r="C98" s="51"/>
      <c r="D98" s="51"/>
      <c r="E98" s="51"/>
      <c r="F98" s="567"/>
    </row>
    <row r="99" spans="1:6" ht="12.75">
      <c r="A99" s="51"/>
      <c r="B99" s="51"/>
      <c r="C99" s="51"/>
      <c r="D99" s="51"/>
      <c r="E99" s="51"/>
      <c r="F99" s="567"/>
    </row>
    <row r="100" spans="1:6" ht="12.75">
      <c r="A100" s="51"/>
      <c r="B100" s="51"/>
      <c r="C100" s="51"/>
      <c r="D100" s="51"/>
      <c r="E100" s="51"/>
      <c r="F100" s="567"/>
    </row>
    <row r="101" spans="1:6" ht="12.75">
      <c r="A101" s="51"/>
      <c r="B101" s="51"/>
      <c r="C101" s="51"/>
      <c r="D101" s="51"/>
      <c r="E101" s="51"/>
      <c r="F101" s="567"/>
    </row>
    <row r="102" spans="1:6" ht="12.75">
      <c r="A102" s="51"/>
      <c r="B102" s="51"/>
      <c r="C102" s="51"/>
      <c r="D102" s="51"/>
      <c r="E102" s="51"/>
      <c r="F102" s="567"/>
    </row>
    <row r="103" spans="1:6" ht="12.75">
      <c r="A103" s="51"/>
      <c r="B103" s="51"/>
      <c r="C103" s="51"/>
      <c r="D103" s="51"/>
      <c r="E103" s="51"/>
      <c r="F103" s="567"/>
    </row>
    <row r="104" spans="1:6" ht="12.75">
      <c r="A104" s="51"/>
      <c r="B104" s="51"/>
      <c r="C104" s="51"/>
      <c r="D104" s="51"/>
      <c r="E104" s="51"/>
      <c r="F104" s="567"/>
    </row>
    <row r="105" spans="1:6" ht="12.75">
      <c r="A105" s="51"/>
      <c r="B105" s="51"/>
      <c r="C105" s="51"/>
      <c r="D105" s="51"/>
      <c r="E105" s="51"/>
      <c r="F105" s="567"/>
    </row>
    <row r="106" spans="1:6" ht="12.75">
      <c r="A106" s="51"/>
      <c r="B106" s="51"/>
      <c r="C106" s="51"/>
      <c r="D106" s="51"/>
      <c r="E106" s="51"/>
      <c r="F106" s="567"/>
    </row>
    <row r="107" spans="1:6" ht="12.75">
      <c r="A107" s="51"/>
      <c r="B107" s="51"/>
      <c r="C107" s="51"/>
      <c r="D107" s="51"/>
      <c r="E107" s="51"/>
      <c r="F107" s="567"/>
    </row>
    <row r="108" spans="1:6" ht="12.75">
      <c r="A108" s="51"/>
      <c r="B108" s="51"/>
      <c r="C108" s="51"/>
      <c r="D108" s="51"/>
      <c r="E108" s="51"/>
      <c r="F108" s="567"/>
    </row>
    <row r="109" spans="1:6" ht="12.75">
      <c r="A109" s="51"/>
      <c r="B109" s="51"/>
      <c r="C109" s="51"/>
      <c r="D109" s="51"/>
      <c r="E109" s="51"/>
      <c r="F109" s="567"/>
    </row>
    <row r="110" spans="1:6" ht="12.75">
      <c r="A110" s="51"/>
      <c r="B110" s="51"/>
      <c r="C110" s="51"/>
      <c r="D110" s="51"/>
      <c r="E110" s="51"/>
      <c r="F110" s="567"/>
    </row>
    <row r="111" spans="1:6" ht="12.75">
      <c r="A111" s="51"/>
      <c r="B111" s="51"/>
      <c r="C111" s="51"/>
      <c r="D111" s="51"/>
      <c r="E111" s="51"/>
      <c r="F111" s="567"/>
    </row>
    <row r="112" spans="1:6" ht="12.75">
      <c r="A112" s="51"/>
      <c r="B112" s="51"/>
      <c r="C112" s="51"/>
      <c r="D112" s="51"/>
      <c r="E112" s="51"/>
      <c r="F112" s="567"/>
    </row>
    <row r="113" spans="1:6" ht="12.75">
      <c r="A113" s="51"/>
      <c r="B113" s="51"/>
      <c r="C113" s="51"/>
      <c r="D113" s="51"/>
      <c r="E113" s="51"/>
      <c r="F113" s="567"/>
    </row>
    <row r="114" spans="1:6" ht="12.75">
      <c r="A114" s="51"/>
      <c r="B114" s="51"/>
      <c r="C114" s="51"/>
      <c r="D114" s="51"/>
      <c r="E114" s="51"/>
      <c r="F114" s="567"/>
    </row>
    <row r="115" spans="1:6" ht="12.75">
      <c r="A115" s="51"/>
      <c r="B115" s="51"/>
      <c r="C115" s="51"/>
      <c r="D115" s="51"/>
      <c r="E115" s="51"/>
      <c r="F115" s="567"/>
    </row>
    <row r="116" spans="1:6" ht="12.75">
      <c r="A116" s="51"/>
      <c r="B116" s="51"/>
      <c r="C116" s="51"/>
      <c r="D116" s="51"/>
      <c r="E116" s="51"/>
      <c r="F116" s="567"/>
    </row>
    <row r="117" spans="1:6" ht="12.75">
      <c r="A117" s="51"/>
      <c r="B117" s="51"/>
      <c r="C117" s="51"/>
      <c r="D117" s="51"/>
      <c r="E117" s="51"/>
      <c r="F117" s="567"/>
    </row>
    <row r="118" spans="1:6" ht="12.75">
      <c r="A118" s="51"/>
      <c r="B118" s="51"/>
      <c r="C118" s="51"/>
      <c r="D118" s="51"/>
      <c r="E118" s="51"/>
      <c r="F118" s="567"/>
    </row>
    <row r="119" spans="1:6" ht="12.75">
      <c r="A119" s="51"/>
      <c r="B119" s="51"/>
      <c r="C119" s="51"/>
      <c r="D119" s="51"/>
      <c r="E119" s="51"/>
      <c r="F119" s="567"/>
    </row>
    <row r="120" spans="1:6" ht="12.75">
      <c r="A120" s="51"/>
      <c r="B120" s="51"/>
      <c r="C120" s="51"/>
      <c r="D120" s="51"/>
      <c r="E120" s="51"/>
      <c r="F120" s="567"/>
    </row>
    <row r="121" spans="1:6" ht="12.75">
      <c r="A121" s="51"/>
      <c r="B121" s="51"/>
      <c r="C121" s="51"/>
      <c r="D121" s="51"/>
      <c r="E121" s="51"/>
      <c r="F121" s="567"/>
    </row>
    <row r="122" spans="1:6" ht="12.75">
      <c r="A122" s="51"/>
      <c r="B122" s="51"/>
      <c r="C122" s="51"/>
      <c r="D122" s="51"/>
      <c r="E122" s="51"/>
      <c r="F122" s="567"/>
    </row>
    <row r="123" spans="1:6" ht="12.75">
      <c r="A123" s="51"/>
      <c r="B123" s="51"/>
      <c r="C123" s="51"/>
      <c r="D123" s="51"/>
      <c r="E123" s="51"/>
      <c r="F123" s="567"/>
    </row>
    <row r="124" spans="1:6" ht="12.75">
      <c r="A124" s="51"/>
      <c r="B124" s="51"/>
      <c r="C124" s="51"/>
      <c r="D124" s="51"/>
      <c r="E124" s="51"/>
      <c r="F124" s="567"/>
    </row>
    <row r="125" spans="1:6" ht="12.75">
      <c r="A125" s="51"/>
      <c r="B125" s="51"/>
      <c r="C125" s="51"/>
      <c r="D125" s="51"/>
      <c r="E125" s="51"/>
      <c r="F125" s="567"/>
    </row>
    <row r="126" spans="1:6" ht="12.75">
      <c r="A126" s="51"/>
      <c r="B126" s="51"/>
      <c r="C126" s="51"/>
      <c r="D126" s="51"/>
      <c r="E126" s="51"/>
      <c r="F126" s="567"/>
    </row>
    <row r="127" spans="1:6" ht="12.75">
      <c r="A127" s="51"/>
      <c r="B127" s="51"/>
      <c r="C127" s="51"/>
      <c r="D127" s="51"/>
      <c r="E127" s="51"/>
      <c r="F127" s="567"/>
    </row>
    <row r="128" spans="1:6" ht="12.75">
      <c r="A128" s="51"/>
      <c r="B128" s="51"/>
      <c r="C128" s="51"/>
      <c r="D128" s="51"/>
      <c r="E128" s="51"/>
      <c r="F128" s="567"/>
    </row>
    <row r="129" spans="1:6" ht="12.75">
      <c r="A129" s="51"/>
      <c r="B129" s="51"/>
      <c r="C129" s="51"/>
      <c r="D129" s="51"/>
      <c r="E129" s="51"/>
      <c r="F129" s="567"/>
    </row>
    <row r="130" spans="1:6" ht="12.75">
      <c r="A130" s="51"/>
      <c r="B130" s="51"/>
      <c r="C130" s="51"/>
      <c r="D130" s="51"/>
      <c r="E130" s="51"/>
      <c r="F130" s="567"/>
    </row>
    <row r="131" spans="1:6" ht="12.75">
      <c r="A131" s="51"/>
      <c r="B131" s="51"/>
      <c r="C131" s="51"/>
      <c r="D131" s="51"/>
      <c r="E131" s="51"/>
      <c r="F131" s="567"/>
    </row>
    <row r="132" spans="1:6" ht="12.75">
      <c r="A132" s="51"/>
      <c r="B132" s="51"/>
      <c r="C132" s="51"/>
      <c r="D132" s="51"/>
      <c r="E132" s="51"/>
      <c r="F132" s="567"/>
    </row>
    <row r="133" spans="1:6" ht="12.75">
      <c r="A133" s="51"/>
      <c r="B133" s="51"/>
      <c r="C133" s="51"/>
      <c r="D133" s="51"/>
      <c r="E133" s="51"/>
      <c r="F133" s="567"/>
    </row>
    <row r="134" spans="1:6" ht="12.75">
      <c r="A134" s="51"/>
      <c r="B134" s="51"/>
      <c r="C134" s="51"/>
      <c r="D134" s="51"/>
      <c r="E134" s="51"/>
      <c r="F134" s="567"/>
    </row>
    <row r="135" spans="1:6" ht="12.75">
      <c r="A135" s="51"/>
      <c r="B135" s="51"/>
      <c r="C135" s="51"/>
      <c r="D135" s="51"/>
      <c r="E135" s="51"/>
      <c r="F135" s="567"/>
    </row>
    <row r="136" spans="1:6" ht="12.75">
      <c r="A136" s="51"/>
      <c r="B136" s="51"/>
      <c r="C136" s="51"/>
      <c r="D136" s="51"/>
      <c r="E136" s="51"/>
      <c r="F136" s="567"/>
    </row>
    <row r="137" spans="1:6" ht="12.75">
      <c r="A137" s="51"/>
      <c r="B137" s="51"/>
      <c r="C137" s="51"/>
      <c r="D137" s="51"/>
      <c r="E137" s="51"/>
      <c r="F137" s="567"/>
    </row>
    <row r="138" spans="1:6" ht="12.75">
      <c r="A138" s="51"/>
      <c r="B138" s="51"/>
      <c r="C138" s="51"/>
      <c r="D138" s="51"/>
      <c r="E138" s="51"/>
      <c r="F138" s="567"/>
    </row>
    <row r="139" spans="1:6" ht="12.75">
      <c r="A139" s="51"/>
      <c r="B139" s="51"/>
      <c r="C139" s="51"/>
      <c r="D139" s="51"/>
      <c r="E139" s="51"/>
      <c r="F139" s="567"/>
    </row>
    <row r="140" spans="1:6" ht="12.75">
      <c r="A140" s="51"/>
      <c r="B140" s="51"/>
      <c r="C140" s="51"/>
      <c r="D140" s="51"/>
      <c r="E140" s="51"/>
      <c r="F140" s="567"/>
    </row>
    <row r="141" spans="1:6" ht="12.75">
      <c r="A141" s="51"/>
      <c r="B141" s="51"/>
      <c r="C141" s="51"/>
      <c r="D141" s="51"/>
      <c r="E141" s="51"/>
      <c r="F141" s="567"/>
    </row>
    <row r="142" spans="1:6" ht="12.75">
      <c r="A142" s="51"/>
      <c r="B142" s="51"/>
      <c r="C142" s="51"/>
      <c r="D142" s="51"/>
      <c r="E142" s="51"/>
      <c r="F142" s="567"/>
    </row>
    <row r="143" spans="1:6" ht="12.75">
      <c r="A143" s="51"/>
      <c r="B143" s="51"/>
      <c r="C143" s="51"/>
      <c r="D143" s="51"/>
      <c r="E143" s="51"/>
      <c r="F143" s="567"/>
    </row>
    <row r="144" spans="1:6" ht="12.75">
      <c r="A144" s="51"/>
      <c r="B144" s="51"/>
      <c r="C144" s="51"/>
      <c r="D144" s="51"/>
      <c r="E144" s="51"/>
      <c r="F144" s="567"/>
    </row>
    <row r="145" spans="1:6" ht="12.75">
      <c r="A145" s="51"/>
      <c r="B145" s="51"/>
      <c r="C145" s="51"/>
      <c r="D145" s="51"/>
      <c r="E145" s="51"/>
      <c r="F145" s="567"/>
    </row>
    <row r="146" spans="1:6" ht="12.75">
      <c r="A146" s="51"/>
      <c r="B146" s="51"/>
      <c r="C146" s="51"/>
      <c r="D146" s="51"/>
      <c r="E146" s="51"/>
      <c r="F146" s="567"/>
    </row>
  </sheetData>
  <sheetProtection selectLockedCells="1" selectUnlockedCells="1"/>
  <mergeCells count="30">
    <mergeCell ref="D14:E14"/>
    <mergeCell ref="A1:F1"/>
    <mergeCell ref="A3:A6"/>
    <mergeCell ref="B3:C6"/>
    <mergeCell ref="D3:E6"/>
    <mergeCell ref="F5:F6"/>
    <mergeCell ref="B7:E7"/>
    <mergeCell ref="C8:E8"/>
    <mergeCell ref="D9:E9"/>
    <mergeCell ref="A69:A72"/>
    <mergeCell ref="F71:F72"/>
    <mergeCell ref="D21:E21"/>
    <mergeCell ref="C23:E23"/>
    <mergeCell ref="D24:E24"/>
    <mergeCell ref="C26:E26"/>
    <mergeCell ref="D27:E27"/>
    <mergeCell ref="D28:E28"/>
    <mergeCell ref="C74:E74"/>
    <mergeCell ref="C33:E33"/>
    <mergeCell ref="D34:E34"/>
    <mergeCell ref="D35:E35"/>
    <mergeCell ref="D46:E46"/>
    <mergeCell ref="D47:E47"/>
    <mergeCell ref="D60:E60"/>
    <mergeCell ref="D61:E61"/>
    <mergeCell ref="A66:F66"/>
    <mergeCell ref="D75:E75"/>
    <mergeCell ref="B69:C72"/>
    <mergeCell ref="D69:E72"/>
    <mergeCell ref="B73:E73"/>
  </mergeCells>
  <printOptions horizontalCentered="1"/>
  <pageMargins left="0" right="0" top="0.5905511811023623" bottom="0.5905511811023623" header="0.5118110236220472" footer="0.5118110236220472"/>
  <pageSetup fitToHeight="2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TOMEKOVÁ Monika</dc:creator>
  <cp:keywords/>
  <dc:description/>
  <cp:lastModifiedBy>TOMEKOVÁ Monika</cp:lastModifiedBy>
  <cp:lastPrinted>2018-12-06T08:19:52Z</cp:lastPrinted>
  <dcterms:created xsi:type="dcterms:W3CDTF">2014-10-01T07:25:10Z</dcterms:created>
  <dcterms:modified xsi:type="dcterms:W3CDTF">2020-07-02T11:47:15Z</dcterms:modified>
  <cp:category/>
  <cp:version/>
  <cp:contentType/>
  <cp:contentStatus/>
</cp:coreProperties>
</file>