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3" activeTab="18"/>
  </bookViews>
  <sheets>
    <sheet name="Poznámky" sheetId="1" r:id="rId1"/>
    <sheet name="Rekapitulácia" sheetId="2" r:id="rId2"/>
    <sheet name="vysvetlivky" sheetId="3" state="hidden" r:id="rId3"/>
    <sheet name="14_Sumarizácia" sheetId="4" r:id="rId4"/>
    <sheet name="13_ Finančné operácie" sheetId="5" r:id="rId5"/>
    <sheet name="12_Služby a obchod BV" sheetId="6" r:id="rId6"/>
    <sheet name="11_Soc_veci BV" sheetId="7" r:id="rId7"/>
    <sheet name="10_Vnútro BV" sheetId="8" r:id="rId8"/>
    <sheet name="9_kultúra BV" sheetId="9" r:id="rId9"/>
    <sheet name="8_Vzdelávanie BV" sheetId="10" r:id="rId10"/>
    <sheet name="7_Organizačné BV" sheetId="11" r:id="rId11"/>
    <sheet name="6_ekonomika BV" sheetId="12" r:id="rId12"/>
    <sheet name="5_hospodárstvo BV+KV" sheetId="13" r:id="rId13"/>
    <sheet name="4_Infraštruktúra BV+KV" sheetId="14" r:id="rId14"/>
    <sheet name="3_Výstavba BV+KV" sheetId="15" r:id="rId15"/>
    <sheet name="2_Životné prostr BV+KV_" sheetId="16" r:id="rId16"/>
    <sheet name="1_Pôdohospodárstvo BV+ KV" sheetId="17" r:id="rId17"/>
    <sheet name="KP" sheetId="18" r:id="rId18"/>
    <sheet name="BP" sheetId="19" r:id="rId19"/>
  </sheets>
  <definedNames>
    <definedName name="Excel_BuiltIn_Print_Area_1_1">'Poznámky'!$A$1:$C$14</definedName>
    <definedName name="Excel_BuiltIn_Print_Area_1_1_1">'Poznámky'!$A$1:$B$19</definedName>
    <definedName name="Excel_BuiltIn_Print_Area_10_1">'8_Vzdelávanie BV'!$A$1:$K$123</definedName>
    <definedName name="Excel_BuiltIn_Print_Area_10_1_1">'6_ekonomika BV'!$A$1:$K$1</definedName>
    <definedName name="Excel_BuiltIn_Print_Area_11">'7_Organizačné BV'!$A$2:$K$63</definedName>
    <definedName name="Excel_BuiltIn_Print_Area_12">'6_ekonomika BV'!$A$1:$K$34</definedName>
    <definedName name="Excel_BuiltIn_Print_Area_12_1">'6_ekonomika BV'!$A$1:$K$36</definedName>
    <definedName name="Excel_BuiltIn_Print_Area_12_1_1">'5_hospodárstvo BV+KV'!$A$2:$K$150</definedName>
    <definedName name="Excel_BuiltIn_Print_Area_13">'5_hospodárstvo BV+KV'!$B$1:$K$150</definedName>
    <definedName name="Excel_BuiltIn_Print_Area_13_1">'5_hospodárstvo BV+KV'!$A$1:$K$150</definedName>
    <definedName name="Excel_BuiltIn_Print_Area_13_1_1">'3_Výstavba BV+KV'!$A$1:$K$53</definedName>
    <definedName name="Excel_BuiltIn_Print_Area_14">'4_Infraštruktúra BV+KV'!$A$1:$K$21</definedName>
    <definedName name="Excel_BuiltIn_Print_Area_15">'3_Výstavba BV+KV'!$A$1:$K$41</definedName>
    <definedName name="Excel_BuiltIn_Print_Area_17">'1_Pôdohospodárstvo BV+ KV'!$A$1:$K$14</definedName>
    <definedName name="Excel_BuiltIn_Print_Area_18">'KP'!$A$1:$G$22</definedName>
    <definedName name="Excel_BuiltIn_Print_Area_18_1_1">'BP'!$C$65:$H$100</definedName>
    <definedName name="Excel_BuiltIn_Print_Area_2_1">'Rekapitulácia'!$B$4:$F$30</definedName>
    <definedName name="Excel_BuiltIn_Print_Area_2_1_1">'Rekapitulácia'!$B$4:$F$32</definedName>
    <definedName name="Excel_BuiltIn_Print_Area_2_1_1_1">"$10_Vnútro.$#REF!$#REF!:$#REF!$#REF!"</definedName>
    <definedName name="Excel_BuiltIn_Print_Area_3_1">'14_Sumarizácia'!$A$2:$C$41</definedName>
    <definedName name="Excel_BuiltIn_Print_Area_3_1_1">'14_Sumarizácia'!$A$2:$C$42</definedName>
    <definedName name="Excel_BuiltIn_Print_Area_3_1_1_1">'13_ Finančné operácie'!$B$1:$E$23</definedName>
    <definedName name="Excel_BuiltIn_Print_Area_4_1_1">'13_ Finančné operácie'!$B$2:$E$18</definedName>
    <definedName name="Excel_BuiltIn_Print_Area_4_1_1_1">"$11_Soc_veci.$#REF!$#REF!:$#REF!$#REF!"</definedName>
    <definedName name="Excel_BuiltIn_Print_Area_5">'13_ Finančné operácie'!$B$1:$E$18</definedName>
    <definedName name="Excel_BuiltIn_Print_Area_5_1_1">'12_Služby a obchod BV'!$A$1:$K$31</definedName>
    <definedName name="Excel_BuiltIn_Print_Area_5_1_1_1">'11_Soc_veci BV'!$A$1:$K$1</definedName>
    <definedName name="Excel_BuiltIn_Print_Area_5_1_1_1_1">'12_Služby a obchod BV'!$A$1:$K$29</definedName>
    <definedName name="Excel_BuiltIn_Print_Area_6">'12_Služby a obchod BV'!$A$1:$K$39</definedName>
    <definedName name="Excel_BuiltIn_Print_Area_6_1">'10_Vnútro BV'!$A$1:$K$14</definedName>
    <definedName name="Excel_BuiltIn_Print_Area_6_1_1">"$9_kultúra.$#REF!$#REF!:$#REF!$#REF!"</definedName>
    <definedName name="Excel_BuiltIn_Print_Area_7_1">'10_Vnútro BV'!#REF!</definedName>
    <definedName name="Excel_BuiltIn_Print_Area_7_1_1">'9_kultúra BV'!$A$1:$K$1</definedName>
    <definedName name="Excel_BuiltIn_Print_Area_7_1_1_1">"$8_Vzdelávanie.$#REF!$#REF!:$#REF!$#REF!"</definedName>
    <definedName name="Excel_BuiltIn_Print_Area_8">'10_Vnútro BV'!$A$1:$K$111</definedName>
    <definedName name="Excel_BuiltIn_Print_Area_8_1_1">'8_Vzdelávanie BV'!$A$1:$K$1</definedName>
    <definedName name="Excel_BuiltIn_Print_Area_8_1_1_1">"$7_Organizačné.$#REF!$#REF!:$#REF!$#REF!"</definedName>
    <definedName name="Excel_BuiltIn_Print_Area_9">'9_kultúra BV'!$A$1:$K$44</definedName>
    <definedName name="Excel_BuiltIn_Print_Area_9_1_1">'8_Vzdelávanie BV'!$A$124:$K$151</definedName>
    <definedName name="Excel_BuiltIn_Print_Area_9_1_1_1">'8_Vzdelávanie BV'!$B$112:$K$151</definedName>
    <definedName name="Excel_BuiltIn_Print_Area_9_1_1_1_1">'8_Vzdelávanie BV'!$A$112:$K$115</definedName>
    <definedName name="Excel_BuiltIn_Print_Area_9_1_1_1_1_1">'7_Organizačné BV'!$A$2:$K$2</definedName>
    <definedName name="Excel_BuiltIn_Print_Area_9_1_1_1_1_1_1">"$6_ekonomika.$#REF!$#REF!:$#REF!$#REF!"</definedName>
    <definedName name="_xlnm.Print_Area" localSheetId="16">'1_Pôdohospodárstvo BV+ KV'!$A$1:$L$30</definedName>
    <definedName name="_xlnm.Print_Area" localSheetId="7">'10_Vnútro BV'!$A$1:$L$136</definedName>
    <definedName name="_xlnm.Print_Area" localSheetId="6">'11_Soc_veci BV'!$A$1:$L$40</definedName>
    <definedName name="_xlnm.Print_Area" localSheetId="5">'12_Služby a obchod BV'!$A$1:$L$40</definedName>
    <definedName name="_xlnm.Print_Area" localSheetId="4">'13_ Finančné operácie'!$A$2:$J$18</definedName>
    <definedName name="_xlnm.Print_Area" localSheetId="3">'14_Sumarizácia'!$A$1:$I$41</definedName>
    <definedName name="_xlnm.Print_Area" localSheetId="15">'2_Životné prostr BV+KV_'!$A$1:$L$116</definedName>
    <definedName name="_xlnm.Print_Area" localSheetId="14">'3_Výstavba BV+KV'!$A$1:$L$99</definedName>
    <definedName name="_xlnm.Print_Area" localSheetId="13">'4_Infraštruktúra BV+KV'!$A$1:$L$47</definedName>
    <definedName name="_xlnm.Print_Area" localSheetId="12">'5_hospodárstvo BV+KV'!$A$1:$L$160</definedName>
    <definedName name="_xlnm.Print_Area" localSheetId="11">'6_ekonomika BV'!$A$1:$L$35</definedName>
    <definedName name="_xlnm.Print_Area" localSheetId="10">'7_Organizačné BV'!$A$1:$L$63</definedName>
    <definedName name="_xlnm.Print_Area" localSheetId="9">'8_Vzdelávanie BV'!$A$1:$L$151</definedName>
    <definedName name="_xlnm.Print_Area" localSheetId="8">'9_kultúra BV'!$A$1:$L$68</definedName>
    <definedName name="_xlnm.Print_Area" localSheetId="18">'BP'!$A$1:$M$100</definedName>
    <definedName name="_xlnm.Print_Area" localSheetId="17">'KP'!$A$1:$L$26</definedName>
    <definedName name="_xlnm.Print_Area" localSheetId="0">'Poznámky'!$A$1:$C$15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E19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E42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E70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E95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E35" authorId="0">
      <text>
        <r>
          <rPr>
            <sz val="10"/>
            <rFont val="Arial"/>
            <family val="2"/>
          </rPr>
          <t>Výdavky súvisiace s kultúrnou činnosťou vecné dary, finančné odmeny za kultúrne podujatia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E128" authorId="0">
      <text>
        <r>
          <rPr>
            <sz val="10"/>
            <rFont val="Arial"/>
            <family val="2"/>
          </rPr>
          <t>Správne, súdne notárske, odvod za neplnenie povinného podielu zamestnávania občanov ZŤP</t>
        </r>
      </text>
    </comment>
    <comment ref="E159" authorId="0">
      <text>
        <r>
          <rPr>
            <sz val="10"/>
            <rFont val="Arial"/>
            <family val="2"/>
          </rPr>
          <t>Správne, súdne notárske, odvod za neplnenie povinného podielu zamestnávania občanov ZŤP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E14" authorId="0">
      <text>
        <r>
          <rPr>
            <sz val="10"/>
            <rFont val="Arial"/>
            <family val="2"/>
          </rPr>
          <t xml:space="preserve">Napríklad na rozvoj kultúry, životného prostredia, sociálnej sféry, školstva, zmiernenie škôd spôsobených živelnými pohromami, výstavbu miest a obcí, ochranu pred požiarmi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F22" authorId="0">
      <text>
        <r>
          <rPr>
            <sz val="10"/>
            <rFont val="Arial"/>
            <family val="2"/>
          </rPr>
          <t xml:space="preserve">Poplatok z predaja alkoholických nápojov a tabakových výrobkov
</t>
        </r>
      </text>
    </comment>
    <comment ref="F23" authorId="0">
      <text>
        <r>
          <rPr>
            <sz val="10"/>
            <rFont val="Arial"/>
            <family val="2"/>
          </rPr>
          <t xml:space="preserve">Podľa § 35 a § 35b zák. č. 511/92 Zb. O správe daní a poplatkov, ktoré uloží alebo vyrúbi daňovému subjektu správca dane – mesto
</t>
        </r>
      </text>
    </comment>
    <comment ref="F30" authorId="0">
      <text>
        <r>
          <rPr>
            <sz val="10"/>
            <rFont val="Arial"/>
            <family val="2"/>
          </rPr>
          <t xml:space="preserve">Objekt = garáž, byt atď.
Priestor = časť budovy a objektu
</t>
        </r>
      </text>
    </comment>
    <comment ref="F33" authorId="0">
      <text>
        <r>
          <rPr>
            <sz val="10"/>
            <rFont val="Arial"/>
            <family val="2"/>
          </rPr>
          <t xml:space="preserve">Za výherné prístroje, výrub stromov, rozkopávkové povolenie, stavebné konanie, potvrdenie o trvalom pobyte, matričné poplatky, rybárske lístky, osvedčenie SHR, správe konanie, daňové konanie
</t>
        </r>
      </text>
    </comment>
    <comment ref="F35" authorId="0">
      <text>
        <r>
          <rPr>
            <sz val="10"/>
            <rFont val="Arial"/>
            <family val="2"/>
          </rPr>
          <t>Všeobecne záväzných právnych predpisov, v oblasti životného prostredia, v blokovom konaní, za porušenie povinnosti nepeňažnej povahy vyplývajúcej z osobitných predpisov</t>
        </r>
      </text>
    </comment>
    <comment ref="F37" authorId="0">
      <text>
        <r>
          <rPr>
            <sz val="10"/>
            <rFont val="Arial"/>
            <family val="2"/>
          </rPr>
          <t>Za použitie faxu, telefónu, služobných motorových vozidiel, odpadových nádob, služby za odvysielané relácie v miestnom rozhlase, reklamy v obecných novinách, vstupné,, služby za vodné, stočné, elektrinu, plyn, teplo, sprístupnenie informácií, za opatrovateľské služby, školné a zápisné aj za jazykové kurzy</t>
        </r>
      </text>
    </comment>
    <comment ref="F41" authorId="0">
      <text>
        <r>
          <rPr>
            <sz val="10"/>
            <rFont val="Arial"/>
            <family val="2"/>
          </rPr>
          <t>Príjmy za odpredaj prebytočného hnuteľného  majetku zakúpeného  z bežných výdavkov, vrátane nábytku</t>
        </r>
      </text>
    </comment>
    <comment ref="F55" authorId="0">
      <text>
        <r>
          <rPr>
            <sz val="10"/>
            <rFont val="Arial"/>
            <family val="2"/>
          </rPr>
          <t>Ak nie je prípustné vzájomné započítanie príjmov a výdavkov, napr. Za noviny, časopisy, telefóny, elektrinu, plyn a z nájomného.</t>
        </r>
      </text>
    </comment>
    <comment ref="F61" authorId="0">
      <text>
        <r>
          <rPr>
            <sz val="10"/>
            <rFont val="Arial"/>
            <family val="2"/>
          </rPr>
          <t>Všetky prijaté dobrovoľné príspevky od darcov a sponzorov, napr. Na rozvoj kultúry, životného prostredia, sociálnej sféry, zdravotníctva, školstva, spoločný obecný úrad alebo združenie obcí, zmiernenie škôd spôsobených živelný,i pohromami.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E21" authorId="0">
      <text>
        <r>
          <rPr>
            <sz val="10"/>
            <rFont val="Arial"/>
            <family val="2"/>
          </rPr>
          <t>Obstaranie osobných počítačov, myší, klávesníc, procesorov, tlačiarní, podávačov, nenahratých nosičov dát</t>
        </r>
      </text>
    </comment>
    <comment ref="E26" authorId="0">
      <text>
        <r>
          <rPr>
            <sz val="10"/>
            <rFont val="Arial"/>
            <family val="2"/>
          </rPr>
          <t>Externý informatik – mzda podľa zmluvy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38" authorId="0">
      <text>
        <r>
          <rPr>
            <sz val="10"/>
            <rFont val="Arial"/>
            <family val="2"/>
          </rPr>
          <t>Tvorba úspor na dieťa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E22" authorId="0">
      <text>
        <r>
          <rPr>
            <sz val="10"/>
            <rFont val="Arial"/>
            <family val="2"/>
          </rPr>
          <t>Diaľničné známky, parkovacie karty, zelené karty, tankovacie karty</t>
        </r>
      </text>
    </comment>
    <comment ref="E48" authorId="0">
      <text>
        <r>
          <rPr>
            <sz val="10"/>
            <rFont val="Arial"/>
            <family val="2"/>
          </rPr>
          <t>Honoráre za články</t>
        </r>
      </text>
    </comment>
    <comment ref="E99" authorId="0">
      <text>
        <r>
          <rPr>
            <sz val="10"/>
            <rFont val="Arial"/>
            <family val="2"/>
          </rPr>
          <t>Všetky druhy používaného papiera, tlačivá a formuláre, tonery, batérie do mob. Telefónov, čistiace, hygienický a dezinfekčný materiál, lieky a drobný zdravotnícky materiál na vybavenie lekárničiek, kvety a vence pre zosnulého zamestnanca, resp. dôchodcu, alebo na pietne akty, umelé kvety, tabule na označenie budov, uličné tabule, informačné tabule, symboly územnej samosprávy</t>
        </r>
      </text>
    </comment>
    <comment ref="E102" authorId="0">
      <text>
        <r>
          <rPr>
            <sz val="10"/>
            <rFont val="Arial"/>
            <family val="2"/>
          </rPr>
          <t>Výdavky na obstaranie licencií súvisiacich s používaním softvéru (Microsoft office)</t>
        </r>
      </text>
    </comment>
    <comment ref="E107" authorId="0">
      <text>
        <r>
          <rPr>
            <sz val="10"/>
            <rFont val="Arial"/>
            <family val="2"/>
          </rPr>
          <t>Tlač tlačív, máp, brožúr, publikácií, polygrafické a rozmnožovacie služby, výroba informačných tabúľ, tlmočníka a prekladateľská činnosť, nahrávanie a ozvučenie MsZ, správa bytového hospodárstva, úprava výzdoba verejného priestranstva, zhotovovanie kľúčov, pečiatok, rámovanie obrazov, renovácia pások a tonerov</t>
        </r>
      </text>
    </comment>
    <comment ref="E76" authorId="0">
      <text>
        <r>
          <rPr>
            <sz val="10"/>
            <rFont val="Arial"/>
            <family val="2"/>
          </rPr>
          <t>Všetky druhy používaného papiera, tlačivá a formuláre, tonery, batérie do mob. Telefónov, čistiace, hygienický a dezinfekčný materiál, lieky a drobný zdravotnícky materiál na vybavenie lekárničiek, kvety a vence pre zosnulého zamestnanca, resp. dôchodcu, alebo na pietne akty, umelé kvety, tabule na označenie budov, uličné tabule, informačné tabule, symboly územnej samosprávy</t>
        </r>
      </text>
    </comment>
    <comment ref="E77" authorId="0">
      <text>
        <r>
          <rPr>
            <sz val="10"/>
            <rFont val="Arial"/>
            <family val="2"/>
          </rPr>
          <t>Tlač tlačív, máp, brožúr, publikácií, polygrafické a rozmnožovacie služby, výroba informačných tabúľ, tlmočníka a prekladateľská činnosť, nahrávanie a ozvučenie MsZ, správa bytového hospodárstva, úprava výzdoba verejného priestranstva, zhotovovanie kľúčov, pečiatok, rámovanie obrazov, renovácia pások a tonerov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E36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</commentList>
</comments>
</file>

<file path=xl/sharedStrings.xml><?xml version="1.0" encoding="utf-8"?>
<sst xmlns="http://schemas.openxmlformats.org/spreadsheetml/2006/main" count="2752" uniqueCount="964">
  <si>
    <t>Zdroje:</t>
  </si>
  <si>
    <t>zo štátneho rozpočtu</t>
  </si>
  <si>
    <t>11S1</t>
  </si>
  <si>
    <t>Európsky fond regionálneho rozvoja – prostriedky EÚ</t>
  </si>
  <si>
    <t>11S2</t>
  </si>
  <si>
    <t>Európsky fond regionálneho rozvoja – spolufinancovanie zo ŠR</t>
  </si>
  <si>
    <t>11T1</t>
  </si>
  <si>
    <t>Európsky sociálny fond – prostriedky EÚ</t>
  </si>
  <si>
    <t>11T2</t>
  </si>
  <si>
    <t>Európsky sociálny fond – spolufinancovanie zo ŠR</t>
  </si>
  <si>
    <t>Vlastné príjmy mesta</t>
  </si>
  <si>
    <t>Zdroje zo zisku (z rezervného fondu)</t>
  </si>
  <si>
    <t>Zdroje z predaja majetku</t>
  </si>
  <si>
    <t>Bankové úvery so štátnou zárukou</t>
  </si>
  <si>
    <t>Bankové úvery bez štátnej záruky</t>
  </si>
  <si>
    <t>Iné zdroje (obce na spoločný obecný úrad)</t>
  </si>
  <si>
    <r>
      <t>Červený štvorček</t>
    </r>
    <r>
      <rPr>
        <sz val="10"/>
        <rFont val="Arial"/>
        <family val="2"/>
      </rPr>
      <t xml:space="preserve"> na konci bunky znamená poznámku, na ktorú sa je potrebné nastaviť za účelom jej zobrazenia, nakoľko obsahuje podrobný rozpis výdavkov</t>
    </r>
  </si>
  <si>
    <t xml:space="preserve">                       REKAPITULÁCIA PRÍJMOV A VÝDAVKOV </t>
  </si>
  <si>
    <t>v  Eur</t>
  </si>
  <si>
    <t>Návrh rozpočtu 2016</t>
  </si>
  <si>
    <t>Bežné príjmy</t>
  </si>
  <si>
    <t>Bežné výdavky</t>
  </si>
  <si>
    <t>v tom:</t>
  </si>
  <si>
    <t>Mestský úrad</t>
  </si>
  <si>
    <t>Základné školy</t>
  </si>
  <si>
    <t>Základná umelecká škola</t>
  </si>
  <si>
    <t>Rozdiel:</t>
  </si>
  <si>
    <t>Kapitálové príjmy</t>
  </si>
  <si>
    <t>Kapitálové výdavky</t>
  </si>
  <si>
    <t>Príjmové finančné operácie</t>
  </si>
  <si>
    <t>Výdavkové finančné operácie</t>
  </si>
  <si>
    <t>Príjmy celkom</t>
  </si>
  <si>
    <t>Výdavky celkom</t>
  </si>
  <si>
    <t>Rozdiel</t>
  </si>
  <si>
    <t xml:space="preserve">S U M A R I Z Á C I A                                                                                                                                                                 Bežný rozpočet, kapitálový rozpočet                                                                                                                       </t>
  </si>
  <si>
    <t>v Eur</t>
  </si>
  <si>
    <t>Skutočnosť 2012</t>
  </si>
  <si>
    <t>Rozpočet na rok 2016</t>
  </si>
  <si>
    <t>Bežné príjmy spolu:</t>
  </si>
  <si>
    <t>Bežné výdavky spolu:</t>
  </si>
  <si>
    <t xml:space="preserve">   z toho:</t>
  </si>
  <si>
    <t xml:space="preserve">        Program 1:   Úsek pôdohospodárstva</t>
  </si>
  <si>
    <t xml:space="preserve">        Program 2:   Úsek životného prostredia a rekreácie</t>
  </si>
  <si>
    <t xml:space="preserve">        Program 3:   Úsek výstavby a územného rozvoja</t>
  </si>
  <si>
    <t xml:space="preserve">        Program 4:   Úsek infraštruktúry</t>
  </si>
  <si>
    <t xml:space="preserve">        Program 5:   Úsek hospodárstva</t>
  </si>
  <si>
    <t xml:space="preserve">        Program 6:   Úsek ekonomiky</t>
  </si>
  <si>
    <t xml:space="preserve">        Program 7:   Úsek organizačných vecí</t>
  </si>
  <si>
    <t xml:space="preserve">        Program 8:   Úsek školstva</t>
  </si>
  <si>
    <t xml:space="preserve">        Program 9:   Úsek kultúry</t>
  </si>
  <si>
    <t xml:space="preserve">        Program 10: Úsek vnútra</t>
  </si>
  <si>
    <t xml:space="preserve">        Program 11: Úsek sociálnych vecí</t>
  </si>
  <si>
    <t xml:space="preserve">        Program 12: Úsek služieb a obchodu</t>
  </si>
  <si>
    <t>Prebytok  bežného rozpočtu:</t>
  </si>
  <si>
    <t>Kapitálové príjmy spolu:</t>
  </si>
  <si>
    <t xml:space="preserve">Kapitálové výdavky spolu: </t>
  </si>
  <si>
    <t>Prebytok (Schodok) kapitálového rozpočtu:</t>
  </si>
  <si>
    <t>PRÍJMY SPOLU (bežné + kapitálové):</t>
  </si>
  <si>
    <t>VÝDAVKY SPOLU (bežné + kapitálové):</t>
  </si>
  <si>
    <t>Prebytok (+)/schodok (-)</t>
  </si>
  <si>
    <t>Finančné operácie</t>
  </si>
  <si>
    <t>Celkom príjmové finančné operácie</t>
  </si>
  <si>
    <t xml:space="preserve">Dlhodobé investičné úvery </t>
  </si>
  <si>
    <t>Eurofondový úver</t>
  </si>
  <si>
    <t>Prevod z rezervného fondu</t>
  </si>
  <si>
    <t>Celkom výdavkové finančné operácie</t>
  </si>
  <si>
    <t>Splácanie finančného lízingu</t>
  </si>
  <si>
    <t>Splátky istín dlhodobých investičných úverov (č.230189, č.230389)</t>
  </si>
  <si>
    <t>Splátky z úveru ŠFRB</t>
  </si>
  <si>
    <t>Vratka istiny  Eurofondového úveru č. 234710</t>
  </si>
  <si>
    <t>Výsledok hospodárenia finančných operácií</t>
  </si>
  <si>
    <t>Program 12. Služby a obchod</t>
  </si>
  <si>
    <t>P.č.</t>
  </si>
  <si>
    <t>Funkčná klasifikácia</t>
  </si>
  <si>
    <t>Ekonomická klasifikácia</t>
  </si>
  <si>
    <t>v  EUR</t>
  </si>
  <si>
    <t>Návrh bežného rozpočtu 2016</t>
  </si>
  <si>
    <t>Celkom program: Služby a obchod</t>
  </si>
  <si>
    <t>1.</t>
  </si>
  <si>
    <t>04</t>
  </si>
  <si>
    <t>Ekonomická oblasť</t>
  </si>
  <si>
    <t>2.</t>
  </si>
  <si>
    <t>04.1.2</t>
  </si>
  <si>
    <t>Všeobecná pracovná oblasť- aktivačná činnosť, §§ 50i, 50j</t>
  </si>
  <si>
    <t>3.</t>
  </si>
  <si>
    <t>Tarifný, osobný, funkčný plat</t>
  </si>
  <si>
    <t>4.</t>
  </si>
  <si>
    <t>osobný príplatok</t>
  </si>
  <si>
    <t>5.</t>
  </si>
  <si>
    <t>Odmeny</t>
  </si>
  <si>
    <t>6.</t>
  </si>
  <si>
    <t>Odvody</t>
  </si>
  <si>
    <t>7.</t>
  </si>
  <si>
    <t>Prídel do sociálneho fondu</t>
  </si>
  <si>
    <t>8.</t>
  </si>
  <si>
    <t>Nemocenské dávky</t>
  </si>
  <si>
    <t>9.</t>
  </si>
  <si>
    <t>Stravovanie</t>
  </si>
  <si>
    <t>10.</t>
  </si>
  <si>
    <t>Všeobecný materiál</t>
  </si>
  <si>
    <t>15.</t>
  </si>
  <si>
    <t>09</t>
  </si>
  <si>
    <t>Vzdelávanie</t>
  </si>
  <si>
    <t>16.</t>
  </si>
  <si>
    <t>17.</t>
  </si>
  <si>
    <t>18.</t>
  </si>
  <si>
    <t>19.</t>
  </si>
  <si>
    <t>20.</t>
  </si>
  <si>
    <t>21.</t>
  </si>
  <si>
    <t>22.</t>
  </si>
  <si>
    <t>23.</t>
  </si>
  <si>
    <t>01</t>
  </si>
  <si>
    <t>Všeobecné verejné služby</t>
  </si>
  <si>
    <t>24.</t>
  </si>
  <si>
    <t>01.1.1.6</t>
  </si>
  <si>
    <t>Obce</t>
  </si>
  <si>
    <t>25.</t>
  </si>
  <si>
    <t>Rutinná  údržba výpočtovej techniky</t>
  </si>
  <si>
    <t>26.</t>
  </si>
  <si>
    <t>Materiál – výpočtová technika</t>
  </si>
  <si>
    <t>27.</t>
  </si>
  <si>
    <t>Právne služby</t>
  </si>
  <si>
    <t>28.</t>
  </si>
  <si>
    <t>Trovy právneho zastúpenia</t>
  </si>
  <si>
    <t>29.</t>
  </si>
  <si>
    <t>Exekučné služby</t>
  </si>
  <si>
    <t>30.</t>
  </si>
  <si>
    <t>Súdne poplatky</t>
  </si>
  <si>
    <t>31.</t>
  </si>
  <si>
    <t>Údržba a podpora technických prostriedkov IS</t>
  </si>
  <si>
    <t>32.</t>
  </si>
  <si>
    <t>Softvér – podpora k APV Korwin</t>
  </si>
  <si>
    <t>33.</t>
  </si>
  <si>
    <t>Poradensko konzultačné  práce - Datalan</t>
  </si>
  <si>
    <t>34.</t>
  </si>
  <si>
    <t>35.</t>
  </si>
  <si>
    <t>Podnikateľaký inkubátor - dom služieb</t>
  </si>
  <si>
    <t>37.</t>
  </si>
  <si>
    <t>39.</t>
  </si>
  <si>
    <t>40.</t>
  </si>
  <si>
    <t>41.</t>
  </si>
  <si>
    <t>Cestovné náhrady zahraničné</t>
  </si>
  <si>
    <t>45.</t>
  </si>
  <si>
    <t>Interierové vybavenie</t>
  </si>
  <si>
    <t>47.</t>
  </si>
  <si>
    <t>48.</t>
  </si>
  <si>
    <t>49.</t>
  </si>
  <si>
    <t>Všeobecný materiál-papier, toner</t>
  </si>
  <si>
    <t>51.</t>
  </si>
  <si>
    <t>Všeobecné služby - externé</t>
  </si>
  <si>
    <t>53.</t>
  </si>
  <si>
    <t>personálne nákady interných zamestnancov</t>
  </si>
  <si>
    <t>Program 11: Sociálne veci a zdravotníctvo</t>
  </si>
  <si>
    <t>Celkom program: Sociálne veci a zdravotníctvo</t>
  </si>
  <si>
    <t>10</t>
  </si>
  <si>
    <t>Sociálne zabezpečenie</t>
  </si>
  <si>
    <t>10.2.0.1</t>
  </si>
  <si>
    <t>Zariadenia sociálnych služieb - staroba</t>
  </si>
  <si>
    <t>Starostlivosť o starých občanov - klub  dôchodcov</t>
  </si>
  <si>
    <t>Poštové a telekomunikačné služby</t>
  </si>
  <si>
    <t>Dopravné – preprava osôb</t>
  </si>
  <si>
    <t>Občerstvenie - dôchodcovia</t>
  </si>
  <si>
    <t>11.</t>
  </si>
  <si>
    <t>Dohody o vykonaní práce</t>
  </si>
  <si>
    <t>13.</t>
  </si>
  <si>
    <t>10.2.0.2.</t>
  </si>
  <si>
    <t>Ďalšie sociálne služby – staroba</t>
  </si>
  <si>
    <t>14.</t>
  </si>
  <si>
    <t>Opatrovateľská služba</t>
  </si>
  <si>
    <t>Transfery jednotlivcom a neziskovým právnickým osobám</t>
  </si>
  <si>
    <t>Transfery jednotlivcovi – vianočný príspevok</t>
  </si>
  <si>
    <t>Jednorázová dávka v hmotnej núdzi – VZN</t>
  </si>
  <si>
    <t>10.7.0.2</t>
  </si>
  <si>
    <t>ZSS – Mestská núdzová ubytovňa (Útulok)</t>
  </si>
  <si>
    <t>Interiérové vybavenie</t>
  </si>
  <si>
    <t>Pracovné odevy</t>
  </si>
  <si>
    <t>Odmeny zamestnancom mimo pracovného pomeru</t>
  </si>
  <si>
    <t>Všeobecné služby</t>
  </si>
  <si>
    <t>38.</t>
  </si>
  <si>
    <t>10.4.0.3</t>
  </si>
  <si>
    <t>Ďalšie sociálne služby – rodina a deti</t>
  </si>
  <si>
    <t>Na prídavok na dieťa</t>
  </si>
  <si>
    <t>Ostatné sociálne dávky</t>
  </si>
  <si>
    <t>42.</t>
  </si>
  <si>
    <t>10.7.0.4</t>
  </si>
  <si>
    <t>Príspevky neštátnym subjektom – pomoc občanom v hmotnej j núdzi</t>
  </si>
  <si>
    <t>43.</t>
  </si>
  <si>
    <t>Pohrebné trovy – bezdomovci</t>
  </si>
  <si>
    <t>44.</t>
  </si>
  <si>
    <t>10.2.03</t>
  </si>
  <si>
    <t>Príspevky neštátnym subjektom – staroba</t>
  </si>
  <si>
    <t>Príspevok na zabezpečenie sociálnej služby</t>
  </si>
  <si>
    <t>Program 10: Úsek vnútra</t>
  </si>
  <si>
    <t>Celkom program: Vnútro</t>
  </si>
  <si>
    <t>03</t>
  </si>
  <si>
    <t>Verejný poriadok a bezpečnosť</t>
  </si>
  <si>
    <t>03.1.0</t>
  </si>
  <si>
    <t>Policajné služby</t>
  </si>
  <si>
    <t>Ostatné príplatky okrem osobných</t>
  </si>
  <si>
    <t>Nemocenské dávky + odchodné</t>
  </si>
  <si>
    <t>Cestovné náhrady tuzemské</t>
  </si>
  <si>
    <t>12.</t>
  </si>
  <si>
    <t>Špeciálne prístroje, zariadenia, technika</t>
  </si>
  <si>
    <t>Pracovné odevy, obuv a pracovné pomôcky</t>
  </si>
  <si>
    <t>Palivo, mazivá, oleje, špeciálne kvapaliny</t>
  </si>
  <si>
    <t>Karty, známky poplatky</t>
  </si>
  <si>
    <t>Všeobecné služby, vrátane odchytu psov</t>
  </si>
  <si>
    <t>Kolkové známky</t>
  </si>
  <si>
    <t>03.2.0</t>
  </si>
  <si>
    <t>Ochrana pred požiarmi</t>
  </si>
  <si>
    <t>ručné hasiace prístroje – nákup nových</t>
  </si>
  <si>
    <t>revízie hydrantov a hasiacich prístrojov</t>
  </si>
  <si>
    <t>oprava hasiacich prístrojov</t>
  </si>
  <si>
    <t>02</t>
  </si>
  <si>
    <t>Obrana</t>
  </si>
  <si>
    <t>02.2.0</t>
  </si>
  <si>
    <t>Civilná ochrana</t>
  </si>
  <si>
    <t>08</t>
  </si>
  <si>
    <t>Rekreácia kultúra a náboženstvo</t>
  </si>
  <si>
    <t>08.3.0</t>
  </si>
  <si>
    <t>Vysielacie a vydavateľské služby</t>
  </si>
  <si>
    <t>Želiezovský spravodajca</t>
  </si>
  <si>
    <t>36.</t>
  </si>
  <si>
    <t xml:space="preserve">Cestovné náhrady </t>
  </si>
  <si>
    <t>46.</t>
  </si>
  <si>
    <t>Polygrafické a rozmnožovacie služby</t>
  </si>
  <si>
    <t>Odstupné</t>
  </si>
  <si>
    <t>08.2.0.6</t>
  </si>
  <si>
    <t>50.</t>
  </si>
  <si>
    <t>52.</t>
  </si>
  <si>
    <t>Poistenie majetku</t>
  </si>
  <si>
    <t>54.</t>
  </si>
  <si>
    <t>55.</t>
  </si>
  <si>
    <t>Energie – elektrická energia</t>
  </si>
  <si>
    <t>56.</t>
  </si>
  <si>
    <t>Reprezentačné – cattering</t>
  </si>
  <si>
    <t>57.</t>
  </si>
  <si>
    <t>58.</t>
  </si>
  <si>
    <t>01.3.3</t>
  </si>
  <si>
    <t>Iné všeobecné služby</t>
  </si>
  <si>
    <t>59.</t>
  </si>
  <si>
    <t>Matričná činnosť</t>
  </si>
  <si>
    <t>60.</t>
  </si>
  <si>
    <t>61.</t>
  </si>
  <si>
    <t>Príplatky</t>
  </si>
  <si>
    <t>62.</t>
  </si>
  <si>
    <t>63.</t>
  </si>
  <si>
    <t>64.</t>
  </si>
  <si>
    <t>65.</t>
  </si>
  <si>
    <t>66.</t>
  </si>
  <si>
    <t>67.</t>
  </si>
  <si>
    <t>68.</t>
  </si>
  <si>
    <t xml:space="preserve">Obce </t>
  </si>
  <si>
    <t>69.</t>
  </si>
  <si>
    <t>70.</t>
  </si>
  <si>
    <t>71.</t>
  </si>
  <si>
    <t xml:space="preserve">Na odstupné </t>
  </si>
  <si>
    <t>72.</t>
  </si>
  <si>
    <t>Na odchodné</t>
  </si>
  <si>
    <t>73.</t>
  </si>
  <si>
    <t>74.</t>
  </si>
  <si>
    <t>75.</t>
  </si>
  <si>
    <t>76.</t>
  </si>
  <si>
    <t>77.</t>
  </si>
  <si>
    <t>78.</t>
  </si>
  <si>
    <t>79.</t>
  </si>
  <si>
    <t>80.</t>
  </si>
  <si>
    <t>Rutinná a štandardná údržba strojov, prístrojov a zariadení</t>
  </si>
  <si>
    <t>81.</t>
  </si>
  <si>
    <t>82.</t>
  </si>
  <si>
    <t>83.</t>
  </si>
  <si>
    <t>84.</t>
  </si>
  <si>
    <t>85.</t>
  </si>
  <si>
    <t>Výpočtová technika</t>
  </si>
  <si>
    <t>86.</t>
  </si>
  <si>
    <t>87.</t>
  </si>
  <si>
    <t>Knihy, časopisy, noviny</t>
  </si>
  <si>
    <t>88.</t>
  </si>
  <si>
    <t>89.</t>
  </si>
  <si>
    <t>Softvér</t>
  </si>
  <si>
    <t>90.</t>
  </si>
  <si>
    <t>Reprezentačné</t>
  </si>
  <si>
    <t>91.</t>
  </si>
  <si>
    <t>92.</t>
  </si>
  <si>
    <t>Kurzy, semináre, porady</t>
  </si>
  <si>
    <t>93.</t>
  </si>
  <si>
    <t>95.</t>
  </si>
  <si>
    <t>96.</t>
  </si>
  <si>
    <t>100.</t>
  </si>
  <si>
    <t>01.6.0</t>
  </si>
  <si>
    <t>Všeobecné verejné služby inde naklasifikované</t>
  </si>
  <si>
    <t>101.</t>
  </si>
  <si>
    <t>Organizovanie volieb - Sčítanie obyvateľov</t>
  </si>
  <si>
    <t>102.</t>
  </si>
  <si>
    <t>103.</t>
  </si>
  <si>
    <t>104.</t>
  </si>
  <si>
    <t>Pohonné hmoty</t>
  </si>
  <si>
    <t>105.</t>
  </si>
  <si>
    <t>106.</t>
  </si>
  <si>
    <t>Rutinná a štandardná údržba budov, objektov a ich častí</t>
  </si>
  <si>
    <t>107.</t>
  </si>
  <si>
    <t>108.</t>
  </si>
  <si>
    <t>Odmeny – členovia komisií a zapisovatelia</t>
  </si>
  <si>
    <t>Návrh kapitálového rozpočtu 2015</t>
  </si>
  <si>
    <t>Návrh kapitálového rozpočtu 2016</t>
  </si>
  <si>
    <t>Prevencia kriminality - kamerový systém</t>
  </si>
  <si>
    <t>Vozidlo pre MsP</t>
  </si>
  <si>
    <t>Program 9: Kultúra</t>
  </si>
  <si>
    <t>v EUR</t>
  </si>
  <si>
    <t>Celkom program: Kultúra</t>
  </si>
  <si>
    <t>08.2.0.5</t>
  </si>
  <si>
    <t>Knižnice</t>
  </si>
  <si>
    <t>Transfer pre Mestskú knižnicu</t>
  </si>
  <si>
    <t>Transfer pre Mestské múzeum</t>
  </si>
  <si>
    <t>08.1.0</t>
  </si>
  <si>
    <t>Rekreačné a športové služby</t>
  </si>
  <si>
    <t>Tarifný, osobný základný, funkčný plat</t>
  </si>
  <si>
    <t>Osobný príplatok</t>
  </si>
  <si>
    <t xml:space="preserve">Všeobecný materiál </t>
  </si>
  <si>
    <t>Preprava osôb</t>
  </si>
  <si>
    <t xml:space="preserve">Stravovanie zamestnancov </t>
  </si>
  <si>
    <t>Palivá mazivá oleje</t>
  </si>
  <si>
    <t>Energie – elektrická energia, plyn</t>
  </si>
  <si>
    <t>Vodné stočné</t>
  </si>
  <si>
    <t>08.2.0.9</t>
  </si>
  <si>
    <t>Kultúrny dom</t>
  </si>
  <si>
    <t>Kultúrny dom Želiezovce</t>
  </si>
  <si>
    <t>Ostatné príplatky</t>
  </si>
  <si>
    <t>Konkurzy a súťaže – divadelné predstavenia</t>
  </si>
  <si>
    <t>Konkurzy a súťaže – koncerty</t>
  </si>
  <si>
    <t>Konkurzy a súťaže – výstavy</t>
  </si>
  <si>
    <t>Konkurzy a súťaže – ostatné podujatia</t>
  </si>
  <si>
    <t>Divadelné predstavenia - projekty</t>
  </si>
  <si>
    <t>Pohronská verbovačka - projekt</t>
  </si>
  <si>
    <t>08.6.0.</t>
  </si>
  <si>
    <t>Udržiavanie projektov</t>
  </si>
  <si>
    <t>Spájanie kultúrnych tradícií - tábor</t>
  </si>
  <si>
    <t>Doprava osôb</t>
  </si>
  <si>
    <t>Cattering</t>
  </si>
  <si>
    <t>Tradície bez hraníc</t>
  </si>
  <si>
    <t>Program</t>
  </si>
  <si>
    <t>Program 8.Vzdelávanie</t>
  </si>
  <si>
    <t>Celkom program: Vzdelávanie</t>
  </si>
  <si>
    <t>09.1.1.1</t>
  </si>
  <si>
    <t>Predškolská výchova</t>
  </si>
  <si>
    <t>MŠ SNP 93</t>
  </si>
  <si>
    <t>Energie</t>
  </si>
  <si>
    <t>Vodné a stočné</t>
  </si>
  <si>
    <t>Knihy, časopisy, učebnice, učeb. pomôcky</t>
  </si>
  <si>
    <t>Učebné pomôcky - účelová dotácia</t>
  </si>
  <si>
    <t>Pracovné odevy, obuv</t>
  </si>
  <si>
    <t>Oprava strojov, prístrojov a zariadení</t>
  </si>
  <si>
    <t>Rutinná a štandardná údržba objektov</t>
  </si>
  <si>
    <t>Školenia, semináre, porady</t>
  </si>
  <si>
    <t>Poplatky a odvody – za vedenie účtov</t>
  </si>
  <si>
    <t>Odmeny zamestnancov mimo pra. pomeru</t>
  </si>
  <si>
    <t>Na dávku v hmotnej núdzi – školské potreby</t>
  </si>
  <si>
    <t>Na dávku v hmotnej núdzi - stravovanie detí</t>
  </si>
  <si>
    <t>MŠ SNP 9</t>
  </si>
  <si>
    <t>oprava strojov, prístrojov a zariadení</t>
  </si>
  <si>
    <t>Odmeny zamestnancom mimo prac. pomeru</t>
  </si>
  <si>
    <t>MŠ SNP 9 s VJM - Óvoda</t>
  </si>
  <si>
    <t xml:space="preserve">Rutinná a štandardná údržba objektov </t>
  </si>
  <si>
    <t>Odmeny zamestnancov mimo prac. Pomeru</t>
  </si>
  <si>
    <t>Na dávku v hmotnej núdzi – školské pomôcky</t>
  </si>
  <si>
    <t>Na dávku v hmotnej núdzi – stravovanie</t>
  </si>
  <si>
    <t>09.6.0.1</t>
  </si>
  <si>
    <t>Školské stravovanie v predškolských zariadeniach</t>
  </si>
  <si>
    <t>Kurzy, školenia, semináre</t>
  </si>
  <si>
    <t>94.</t>
  </si>
  <si>
    <t>97.</t>
  </si>
  <si>
    <t>98.</t>
  </si>
  <si>
    <t>Interiérové vybavenie – kuch. vybavenie</t>
  </si>
  <si>
    <t>99.</t>
  </si>
  <si>
    <t>09.5.0.1</t>
  </si>
  <si>
    <t>Zariadenia pre záujmové vzdelávanie – ZUŠ</t>
  </si>
  <si>
    <t>Dotácia na prevádzkové náklady ZUŠ</t>
  </si>
  <si>
    <t>09.5.0.2</t>
  </si>
  <si>
    <t>Centrum voľného času</t>
  </si>
  <si>
    <t>Dotácia na prevádzkové náklady CVČ</t>
  </si>
  <si>
    <t>09.8.02</t>
  </si>
  <si>
    <t>Metodické centrá</t>
  </si>
  <si>
    <t>Školský úrad</t>
  </si>
  <si>
    <t>109.</t>
  </si>
  <si>
    <t>110.</t>
  </si>
  <si>
    <t>111.</t>
  </si>
  <si>
    <t>112.</t>
  </si>
  <si>
    <t>113.</t>
  </si>
  <si>
    <t>114.</t>
  </si>
  <si>
    <t>Školenia, kurzy, semináre</t>
  </si>
  <si>
    <t>115.</t>
  </si>
  <si>
    <t>116.</t>
  </si>
  <si>
    <t>09.1.2.1</t>
  </si>
  <si>
    <t>Základné vzdelanie</t>
  </si>
  <si>
    <t>117.</t>
  </si>
  <si>
    <t>ZŠ s bežnou starostlivosťou – Mierová 67</t>
  </si>
  <si>
    <t>118.</t>
  </si>
  <si>
    <t xml:space="preserve">ZŠ s bežnou starostlivosťou s VJM </t>
  </si>
  <si>
    <t>119.</t>
  </si>
  <si>
    <t>Dopravné pre žiakov ZŠ Mierová 67</t>
  </si>
  <si>
    <t>120.</t>
  </si>
  <si>
    <t>Dopravné pre žiakov ZŠ s VJM</t>
  </si>
  <si>
    <t>121.</t>
  </si>
  <si>
    <t>122.</t>
  </si>
  <si>
    <t>Vzdelávacie poukazy ZŠ Mierová  67</t>
  </si>
  <si>
    <t>123.</t>
  </si>
  <si>
    <t>Vzdelávacie poukazy ZŠ s VJM</t>
  </si>
  <si>
    <t>124.</t>
  </si>
  <si>
    <t>125.</t>
  </si>
  <si>
    <t>126.</t>
  </si>
  <si>
    <t>127.</t>
  </si>
  <si>
    <t>Školský klub detí pri ZŠ Mierová 67</t>
  </si>
  <si>
    <t>128.</t>
  </si>
  <si>
    <t>Školský klub detí pri ZŠ  s VJM</t>
  </si>
  <si>
    <t>129.</t>
  </si>
  <si>
    <t>ŠJ pri ZŠ Mierová 67</t>
  </si>
  <si>
    <t>130.</t>
  </si>
  <si>
    <t>ŠJ pri ZŠ s VJM</t>
  </si>
  <si>
    <t>131.</t>
  </si>
  <si>
    <t>Dotácia pre žiakov SZP - ZŠ Mierová 67</t>
  </si>
  <si>
    <t>132.</t>
  </si>
  <si>
    <t>Dotácia pre žiakov SZP - ZŠ VJM</t>
  </si>
  <si>
    <t>133.</t>
  </si>
  <si>
    <t>Odchodné</t>
  </si>
  <si>
    <t>134.</t>
  </si>
  <si>
    <t>Dotácia na prevádzkové náklady ZŠ VJM</t>
  </si>
  <si>
    <t>Program 8: Vzdelávanie</t>
  </si>
  <si>
    <t>Realizácia stavieb a ich technického zhodnotenia</t>
  </si>
  <si>
    <t>Rekonštrukcia MŠ SNP 9</t>
  </si>
  <si>
    <t>Program 7: Organizačné veci</t>
  </si>
  <si>
    <t>Celkom program: Organizačné veci</t>
  </si>
  <si>
    <t>01.1.1.6.</t>
  </si>
  <si>
    <t>Mestské zastupiteľstvo</t>
  </si>
  <si>
    <t>Odmeny poslancov</t>
  </si>
  <si>
    <t>Odmeny členom komisií</t>
  </si>
  <si>
    <t>Refundácia  miez poslancov</t>
  </si>
  <si>
    <t>Reprezentačné výdavky-cattering</t>
  </si>
  <si>
    <t>Väzba zápisníc zo zasadnutí MsZ</t>
  </si>
  <si>
    <t>Propagácia a marketing</t>
  </si>
  <si>
    <t>WEB stránka</t>
  </si>
  <si>
    <t>Ostatný propagačný materiál</t>
  </si>
  <si>
    <t>Rekreácia, kultúra a náboženstvo</t>
  </si>
  <si>
    <t>08.4.0</t>
  </si>
  <si>
    <t>Náboženské a iné spoločenské služby</t>
  </si>
  <si>
    <t>ZPOZ</t>
  </si>
  <si>
    <t>Kvety, vence, kytice...</t>
  </si>
  <si>
    <t>Ošatenie</t>
  </si>
  <si>
    <t>Odmeny sobášiacim</t>
  </si>
  <si>
    <t>08.6.0</t>
  </si>
  <si>
    <t>Rekreácia, kultúra a náboženstvo inde neklasifikované</t>
  </si>
  <si>
    <t>Reprezentačné výdavky – cattering</t>
  </si>
  <si>
    <t xml:space="preserve">Program </t>
  </si>
  <si>
    <t>Deň učiteľov</t>
  </si>
  <si>
    <t>Mestské dni</t>
  </si>
  <si>
    <t>Medaily, plakety, diplomy</t>
  </si>
  <si>
    <t>Prepravné</t>
  </si>
  <si>
    <t>Odmeny oceneným</t>
  </si>
  <si>
    <t>Inzercia</t>
  </si>
  <si>
    <t>Projekty -implementácia</t>
  </si>
  <si>
    <t>Ubytovanie delegácií</t>
  </si>
  <si>
    <t>Ondrejský jarmok</t>
  </si>
  <si>
    <t>Polygrafické služby – tlač plagátov</t>
  </si>
  <si>
    <t>Propagácia, reklama a inzercia</t>
  </si>
  <si>
    <t>Upratovanie a odvoz odpadu</t>
  </si>
  <si>
    <t>632003</t>
  </si>
  <si>
    <t>Poštové služby</t>
  </si>
  <si>
    <t>Program 6: Ekonomika</t>
  </si>
  <si>
    <t>Celkom program: Ekonomika</t>
  </si>
  <si>
    <t>01.7.0</t>
  </si>
  <si>
    <t>Transakcie verejného dlhu</t>
  </si>
  <si>
    <t>Splácanie úrokov - z dlhodobého investičného úveru</t>
  </si>
  <si>
    <t xml:space="preserve">Splácanie úrokov z Eurofondového úveru </t>
  </si>
  <si>
    <t>Splácanie úrokov - provízie</t>
  </si>
  <si>
    <t>Manipulačné poplatky súvisiace s úverom</t>
  </si>
  <si>
    <t>Záväzkové provízie</t>
  </si>
  <si>
    <t>01.1.2</t>
  </si>
  <si>
    <t>Finančná a rozpočtová oblasť</t>
  </si>
  <si>
    <t>Bankové poplatky</t>
  </si>
  <si>
    <t>Auditorské služby</t>
  </si>
  <si>
    <t>Vrátenie príjmov minulých rokov</t>
  </si>
  <si>
    <t>Členské príspevky</t>
  </si>
  <si>
    <t>Za čisté dolné Pohronie (Šárovce)</t>
  </si>
  <si>
    <t>Isztergrannum</t>
  </si>
  <si>
    <t>ZMOS</t>
  </si>
  <si>
    <t>Dolnohronské regionálne združenie</t>
  </si>
  <si>
    <t>Asociácia komunálnych ekonómov a prednostov</t>
  </si>
  <si>
    <t>RVC</t>
  </si>
  <si>
    <t>Transfery jednotlivcom a neziskovým PO</t>
  </si>
  <si>
    <t>OZ, nadácii a neinvestičnému fondu</t>
  </si>
  <si>
    <t>Cirkvi, náb. spoločnosti a cirkevnej charite</t>
  </si>
  <si>
    <t>Program 5: Hospodárska správa a evidencia majetku mesta</t>
  </si>
  <si>
    <t>Celkom program: Hospodárska správa majetku</t>
  </si>
  <si>
    <t>5.1</t>
  </si>
  <si>
    <t>Správa budov</t>
  </si>
  <si>
    <t>5.1.1</t>
  </si>
  <si>
    <t>Budova štadióna</t>
  </si>
  <si>
    <t>Rutinná a štandardná údržba budovy</t>
  </si>
  <si>
    <t>5.1.2</t>
  </si>
  <si>
    <t>Budova domu kultúry Želiezovce</t>
  </si>
  <si>
    <t>Dodávka tepla - ITM</t>
  </si>
  <si>
    <t>08.2.09</t>
  </si>
  <si>
    <t>5.1.3</t>
  </si>
  <si>
    <t>Budova domu kultúry Svodov</t>
  </si>
  <si>
    <t>Revízie vyhradených technických zariadení</t>
  </si>
  <si>
    <t>5.1.4</t>
  </si>
  <si>
    <t>Budova Mestského úradu</t>
  </si>
  <si>
    <t>Rutinná a štandardná údržba strojov a prístr.</t>
  </si>
  <si>
    <t>5.1.5</t>
  </si>
  <si>
    <t>Budova klubu dôchodcov</t>
  </si>
  <si>
    <t>5.1.6</t>
  </si>
  <si>
    <t>Mestská núdzová ubytovňa</t>
  </si>
  <si>
    <t>5.1.7</t>
  </si>
  <si>
    <t>Ubytovňa-Komenského 25 (býv. Slobodáreň)</t>
  </si>
  <si>
    <t>5.1.8</t>
  </si>
  <si>
    <t>Budova mestského múzea</t>
  </si>
  <si>
    <t>5.1.9</t>
  </si>
  <si>
    <t>Budova Mierova 8</t>
  </si>
  <si>
    <t>5.1.10</t>
  </si>
  <si>
    <t>Budova MŠ Svodov</t>
  </si>
  <si>
    <t>5.1.11</t>
  </si>
  <si>
    <t>Budova Mestskej polície</t>
  </si>
  <si>
    <t>5.1.12</t>
  </si>
  <si>
    <t>Budova na trhovisku</t>
  </si>
  <si>
    <t>5.1.13</t>
  </si>
  <si>
    <t>Budova Domu služieb</t>
  </si>
  <si>
    <t>5.1.14</t>
  </si>
  <si>
    <t>Budova Petőfiho 5</t>
  </si>
  <si>
    <t>01.1.1.16</t>
  </si>
  <si>
    <t>5.1.15</t>
  </si>
  <si>
    <t>Autocamping</t>
  </si>
  <si>
    <t>5.1.16</t>
  </si>
  <si>
    <t>Amfiteáter</t>
  </si>
  <si>
    <t>5.1.17</t>
  </si>
  <si>
    <t>40 bj. - Rákócziho ul.</t>
  </si>
  <si>
    <t xml:space="preserve">Rutinná a štandardná údržba </t>
  </si>
  <si>
    <t>5.1.18</t>
  </si>
  <si>
    <t>Kaštieľ</t>
  </si>
  <si>
    <t>06.6.0</t>
  </si>
  <si>
    <t>5.1.19</t>
  </si>
  <si>
    <t>Správa bytových priestorov</t>
  </si>
  <si>
    <t>Správa bytov -ITM</t>
  </si>
  <si>
    <t>Tvorba fondu opráv</t>
  </si>
  <si>
    <t>5.1.20</t>
  </si>
  <si>
    <t>Ostatné služby spojené s majetkom</t>
  </si>
  <si>
    <t>Rutinná a štandardná údržba – ostatných objektov</t>
  </si>
  <si>
    <t>5.2</t>
  </si>
  <si>
    <t>Hydranty, studne, fontány</t>
  </si>
  <si>
    <t>5.2.1</t>
  </si>
  <si>
    <t>Požiarny hydrant</t>
  </si>
  <si>
    <t>5.2.2</t>
  </si>
  <si>
    <t>Studňa Veľký Dvor</t>
  </si>
  <si>
    <t>5.2.3</t>
  </si>
  <si>
    <t>Fontány</t>
  </si>
  <si>
    <t>5.3</t>
  </si>
  <si>
    <t>Ostatné zariadenia</t>
  </si>
  <si>
    <t>5.3.1</t>
  </si>
  <si>
    <t>Skládka TKO</t>
  </si>
  <si>
    <t>5.3.2</t>
  </si>
  <si>
    <t>Prenosné rozvádzače</t>
  </si>
  <si>
    <t>05.2.0</t>
  </si>
  <si>
    <t>5.3.3</t>
  </si>
  <si>
    <t>Nakladanie s odpadovými vodami</t>
  </si>
  <si>
    <t>správa verejných vodovodov a kanalizácií</t>
  </si>
  <si>
    <t>zrážková voda</t>
  </si>
  <si>
    <t>odpadové vody - oprava a údržba</t>
  </si>
  <si>
    <t>odpadové vody - energia</t>
  </si>
  <si>
    <t>Mestský rozhlas</t>
  </si>
  <si>
    <t>Údržba mestského rozhlasu</t>
  </si>
  <si>
    <t>5.4</t>
  </si>
  <si>
    <t>Vozový park</t>
  </si>
  <si>
    <t>5.4.1</t>
  </si>
  <si>
    <t>Osobné automobily</t>
  </si>
  <si>
    <t>135.</t>
  </si>
  <si>
    <t>136.</t>
  </si>
  <si>
    <t>Servis,oprava a údržba motorových vozidiel</t>
  </si>
  <si>
    <t>137.</t>
  </si>
  <si>
    <t>Poistenie automobilov</t>
  </si>
  <si>
    <t>138.</t>
  </si>
  <si>
    <t>Program 4: Infraštruktúra</t>
  </si>
  <si>
    <t>Celkom program: Infraštruktúra</t>
  </si>
  <si>
    <t>04.5.1</t>
  </si>
  <si>
    <t>Cestná doprava</t>
  </si>
  <si>
    <t>oprava a údržba autobus. prístreškov</t>
  </si>
  <si>
    <t>stavebná údržba MK, mostov a lávok</t>
  </si>
  <si>
    <t>06</t>
  </si>
  <si>
    <t>Bývanie a občianska vvbavenosť</t>
  </si>
  <si>
    <t>06.4.0</t>
  </si>
  <si>
    <t>Verejné osvetlenie</t>
  </si>
  <si>
    <t>Elektrická energia</t>
  </si>
  <si>
    <t>Údržba a oprava verejného osvetlenia</t>
  </si>
  <si>
    <t>Vianočné osvetlenie</t>
  </si>
  <si>
    <t>- montáž a demontáž</t>
  </si>
  <si>
    <t>- oprava a údržba vian. Osvetlenia</t>
  </si>
  <si>
    <t>717001</t>
  </si>
  <si>
    <t>chodník ul. Mikulská</t>
  </si>
  <si>
    <t>výstavba cyklochodníka</t>
  </si>
  <si>
    <t>parkoviská</t>
  </si>
  <si>
    <t>718004</t>
  </si>
  <si>
    <t>Modernizácia verejného osvetlenia</t>
  </si>
  <si>
    <t>713004</t>
  </si>
  <si>
    <t>- nákup nového osvetlenia</t>
  </si>
  <si>
    <t>Občianska vybavenosť inde neklasifikovaná</t>
  </si>
  <si>
    <t>711003</t>
  </si>
  <si>
    <t>Aktualizácia technickej mapy mesta</t>
  </si>
  <si>
    <t>06.2.0</t>
  </si>
  <si>
    <t>Rozvoj obcí</t>
  </si>
  <si>
    <t>717003</t>
  </si>
  <si>
    <t>rekonštrukcia verejných priestorov CMZ</t>
  </si>
  <si>
    <t>Program 3: Výstavba a územný rozvoj</t>
  </si>
  <si>
    <t>Celkom za program: Výstavba a územný rozvoj</t>
  </si>
  <si>
    <t>04.4.3</t>
  </si>
  <si>
    <t>výstavba</t>
  </si>
  <si>
    <t>Obstarávanie územno plánovacích nástrojov</t>
  </si>
  <si>
    <t>- štúdie</t>
  </si>
  <si>
    <t>- zmeny a doplnky ÚPD</t>
  </si>
  <si>
    <t>Expertízy, posudky a geodetické práce</t>
  </si>
  <si>
    <t>- geodetické práce</t>
  </si>
  <si>
    <t>- statické posudky</t>
  </si>
  <si>
    <t>- ostatné expertízy</t>
  </si>
  <si>
    <t>Stavebný úrad</t>
  </si>
  <si>
    <t>PROGRAM  2:  Životné prostredie a rekreácia</t>
  </si>
  <si>
    <t>Celkom za program: Životné prostredie a rekreácia</t>
  </si>
  <si>
    <t>05</t>
  </si>
  <si>
    <t>Ochrana životného prostredia</t>
  </si>
  <si>
    <t>05.1.0</t>
  </si>
  <si>
    <t>Nakladanie s odpadmi</t>
  </si>
  <si>
    <t>Vývoz odpadu</t>
  </si>
  <si>
    <t>Nákup zberných nádob</t>
  </si>
  <si>
    <t>Poplatok za uloženie odpadu</t>
  </si>
  <si>
    <t>Vývoz triedeného odpadu</t>
  </si>
  <si>
    <t>Monitoring skládky topografia</t>
  </si>
  <si>
    <t>Odstránenie čiernych skládok</t>
  </si>
  <si>
    <t>Čistenie miestnych komunikácií</t>
  </si>
  <si>
    <t>05.3.0.</t>
  </si>
  <si>
    <t>Riešenie kvality ovzdušia v meste</t>
  </si>
  <si>
    <t>Prevádzka</t>
  </si>
  <si>
    <t>Tarifný, funkčný plat</t>
  </si>
  <si>
    <t>Palivo, mazivá, oleje</t>
  </si>
  <si>
    <t>Poistenie vozidiel</t>
  </si>
  <si>
    <t>Servis, oparava a údržba motorových vozidiel</t>
  </si>
  <si>
    <t>05.4.0</t>
  </si>
  <si>
    <t>Ochrana prírody a krajiny</t>
  </si>
  <si>
    <t>DDD + ochrana stromov</t>
  </si>
  <si>
    <t>05.6.0</t>
  </si>
  <si>
    <t>Ochrana životného prostredia inde neklasifikovaná</t>
  </si>
  <si>
    <t>Deň zeme</t>
  </si>
  <si>
    <t>- ochranné pomôcky</t>
  </si>
  <si>
    <t>- propagačný materiál</t>
  </si>
  <si>
    <t>- preprava kontajnerov</t>
  </si>
  <si>
    <t>- poplatok za uloženie odpadu</t>
  </si>
  <si>
    <t>- pracovné náradie a vrecia</t>
  </si>
  <si>
    <t>Údržba verejnej zelene</t>
  </si>
  <si>
    <t>PHM verejná zeleň</t>
  </si>
  <si>
    <t>Všeobecný materiál - zeleň</t>
  </si>
  <si>
    <t>Údržba miestnych komunikácií</t>
  </si>
  <si>
    <t>- bežná údržba</t>
  </si>
  <si>
    <t>- zimná údržba</t>
  </si>
  <si>
    <t>Výstavba</t>
  </si>
  <si>
    <t>Regionálne centrum na zhodnotenie  BRO</t>
  </si>
  <si>
    <t>Školenia kurzy, semináre, porady</t>
  </si>
  <si>
    <t>verejné obstarávanie a externý manažment</t>
  </si>
  <si>
    <t>Regionálne centrum na zhodnotenie  BRO - prevádzka</t>
  </si>
  <si>
    <t>Vodné</t>
  </si>
  <si>
    <t>Dohody</t>
  </si>
  <si>
    <t>Rekreácia, kultúra, náboženstvo</t>
  </si>
  <si>
    <t>08.1.0 Rekreačné a športové služby</t>
  </si>
  <si>
    <t xml:space="preserve">Detské ihriská </t>
  </si>
  <si>
    <t>starostlivosť o detské ihriská</t>
  </si>
  <si>
    <t>PROGRAM  1: PODOHOSPODÁRSTVO</t>
  </si>
  <si>
    <t>Celkom za program: Pôdohospodárstvo</t>
  </si>
  <si>
    <t>04.2.1</t>
  </si>
  <si>
    <t>Pozemkové úpravy</t>
  </si>
  <si>
    <t>Poštovné</t>
  </si>
  <si>
    <t>04.2.3</t>
  </si>
  <si>
    <t>Rybárstvo a poľovníctvo</t>
  </si>
  <si>
    <t>Rybárske lístky</t>
  </si>
  <si>
    <t>04.2.3.</t>
  </si>
  <si>
    <t>Ekologická stabilita biodiverzity</t>
  </si>
  <si>
    <t xml:space="preserve">Nákup pozemkov </t>
  </si>
  <si>
    <t>prípravná a projektová dokumentácia</t>
  </si>
  <si>
    <t>Kategória</t>
  </si>
  <si>
    <t>Položka</t>
  </si>
  <si>
    <t>Podpo       ložka</t>
  </si>
  <si>
    <t>Príjem</t>
  </si>
  <si>
    <t>Návrh rozpočtu na rok 2016</t>
  </si>
  <si>
    <t xml:space="preserve">NEDAŇOVÉ PRÍJMY KAPITÁLOVÉ </t>
  </si>
  <si>
    <t>KAPITÁLOVĚ PRÍJMY</t>
  </si>
  <si>
    <t>Príjem z predaja kapitálových aktív</t>
  </si>
  <si>
    <t>Príjem z predaja kapitálových aktív - Eurospinn</t>
  </si>
  <si>
    <t>Príjem z predaja pozemkov a nehmotných aktív</t>
  </si>
  <si>
    <t>z predaja nehnuteľností</t>
  </si>
  <si>
    <t xml:space="preserve"> z predaja pozemkov- prebytočných pre mesto (súhrnne)</t>
  </si>
  <si>
    <t>GRANTY A TRANSFERY</t>
  </si>
  <si>
    <t>Tuzemské kapitálové granty a transfery</t>
  </si>
  <si>
    <t>Granty + kamerový  systém</t>
  </si>
  <si>
    <t>Chodník Mikula</t>
  </si>
  <si>
    <t>Multifunkčné ihrisko ZŠ VJM</t>
  </si>
  <si>
    <t>Podpoložka</t>
  </si>
  <si>
    <t>Plnenie k 31.12.2010</t>
  </si>
  <si>
    <t>DAŇOVÉ PRÍJMY</t>
  </si>
  <si>
    <t>Dane z príjmov a kapitálového majetku</t>
  </si>
  <si>
    <t>Daň z príjmov fyzickej osoby</t>
  </si>
  <si>
    <t>Výnos z dane z príjmov poukázaný územnej samospráve</t>
  </si>
  <si>
    <t>Dane z majetku</t>
  </si>
  <si>
    <t>Daň z nehnuteľnosti</t>
  </si>
  <si>
    <t>z pozemkov</t>
  </si>
  <si>
    <t>zo stavieb</t>
  </si>
  <si>
    <t>z bytov a nebytových priestorov v bytovom dome</t>
  </si>
  <si>
    <t>Dane za tovary a služby</t>
  </si>
  <si>
    <t>Dane za špecifické služby</t>
  </si>
  <si>
    <t>za psa</t>
  </si>
  <si>
    <t>za nevýherné hracie prístroje</t>
  </si>
  <si>
    <t>za predajné automaty</t>
  </si>
  <si>
    <t>za ubytovanie</t>
  </si>
  <si>
    <t>za užívanie verejného priestranstva</t>
  </si>
  <si>
    <t>za komunálne odpady a drobné stavebné odpady</t>
  </si>
  <si>
    <t>Iné dane za tovary a služby</t>
  </si>
  <si>
    <t>zo zrušených miestnych poplatkov</t>
  </si>
  <si>
    <t>Sankcie uložené v daňovom konaní</t>
  </si>
  <si>
    <t>NEDAŇOVÉ PRÍJMY</t>
  </si>
  <si>
    <t>Príjmy z podnikania a z vlastníctva majetku</t>
  </si>
  <si>
    <t>Odvod zo zisku Eurospinn</t>
  </si>
  <si>
    <t>Príjmy z vlastníctva</t>
  </si>
  <si>
    <t>z prenajatých pozemkov</t>
  </si>
  <si>
    <t>z vecného bremena na pozemky – SPP</t>
  </si>
  <si>
    <t>z prenajatých budov, priestorov a objektov</t>
  </si>
  <si>
    <t>Administratívne poplatky a iné poplatky a platby</t>
  </si>
  <si>
    <t>Administratívne poplatky</t>
  </si>
  <si>
    <t>ostatné poplatky (správne poplatky)</t>
  </si>
  <si>
    <t>Pokuty, penále a iné sankcie</t>
  </si>
  <si>
    <t>za porušenie predpisov</t>
  </si>
  <si>
    <t>Poplatky a platby z nepriemyselného  a náhodného predaja a služieb</t>
  </si>
  <si>
    <t>za predaj výrobkov, tovarov a služieb</t>
  </si>
  <si>
    <t>školné a zápisné – MŠ</t>
  </si>
  <si>
    <t>za opatrovateľské služby</t>
  </si>
  <si>
    <t>za stravné – cudzí stravníci ŠJ pri MŠ</t>
  </si>
  <si>
    <t>za prebytočný hnuteľný majetok</t>
  </si>
  <si>
    <t>ZŠ Mierová - vlastné príjmy</t>
  </si>
  <si>
    <t>ZŠ VJM - vlastné príjmy</t>
  </si>
  <si>
    <t>ZUŠ - vlastné príjmy</t>
  </si>
  <si>
    <t>CVČ - vlatné príjmy</t>
  </si>
  <si>
    <t xml:space="preserve">Ďalšie administratívne poplatky a iné poplatky a platby </t>
  </si>
  <si>
    <t>za znečisťovanie ovzdušia</t>
  </si>
  <si>
    <t>Úroky z tuzemských úverov, pôžičiek, návratných fin. výpomocí</t>
  </si>
  <si>
    <t>Z účtov finančného hospodárenia</t>
  </si>
  <si>
    <t>z termínovaných vkladov</t>
  </si>
  <si>
    <t>Iné nedaňové príjmy</t>
  </si>
  <si>
    <t>Ostatné príjmy</t>
  </si>
  <si>
    <t>z výťažkov z lotérií a iných podobných hier</t>
  </si>
  <si>
    <t>z dobropisov</t>
  </si>
  <si>
    <t>z refundácie výdavkov na energie v prenajatých priestoroch</t>
  </si>
  <si>
    <t>náhrady z poistného plnenia</t>
  </si>
  <si>
    <t>iné</t>
  </si>
  <si>
    <t>Tuzemské bežné granty a transfery</t>
  </si>
  <si>
    <t>Granty</t>
  </si>
  <si>
    <t>Transfery v rámci verejnej správy</t>
  </si>
  <si>
    <t>voľby - Euro, prezident, kománálne</t>
  </si>
  <si>
    <t>zo štátneho rozpočtu – školský úrad</t>
  </si>
  <si>
    <t>zo štátneho rozpočtu – na školské potreby pre deti v HN</t>
  </si>
  <si>
    <t>zo štátneho rozpočtu – stravovanie detí v hmotnej núdzi</t>
  </si>
  <si>
    <t>zo štátneho rozpočtu –na dopravu žiakov</t>
  </si>
  <si>
    <t>zo štátneho rozpočtu – učebné pomôcky</t>
  </si>
  <si>
    <t>zo štátneho rozpočtu – vzdelávacie poukazy</t>
  </si>
  <si>
    <t>zo štátneho rozpočtu – nenormatívne</t>
  </si>
  <si>
    <t>zo štátneho rozpočtu- rodinné prídavky</t>
  </si>
  <si>
    <t>vedenie matriky</t>
  </si>
  <si>
    <t>register obyvateľov SR</t>
  </si>
  <si>
    <t>životné prostredie</t>
  </si>
  <si>
    <t>pozemné komunikácie</t>
  </si>
  <si>
    <t>stavebný poriadok</t>
  </si>
  <si>
    <t>na základné školstvo s bežnou starostlivosťou</t>
  </si>
  <si>
    <t>Účelová dotácia na zvýšenie miez nepedagogických zamestnancov</t>
  </si>
  <si>
    <t>z ESF – "vzdelávaním k sebarealizácii človeka v trhovom prostredí"</t>
  </si>
  <si>
    <t>z rozpočtov obcí na spracovanie miezd pre školstvo</t>
  </si>
  <si>
    <t>od RO na spracovanie miezd školstvo</t>
  </si>
  <si>
    <t>Finančný príspevok na zabezpečenie sociálnej služby</t>
  </si>
  <si>
    <t>Centrum pre filantropiu - Mikulská park</t>
  </si>
  <si>
    <t>zo štátneho rozpočtu - miestne komunikácie</t>
  </si>
  <si>
    <t>v eur</t>
  </si>
  <si>
    <t>Obstarávanie projektovej dokumentácie</t>
  </si>
  <si>
    <t>- dom smútku Želiezovce</t>
  </si>
  <si>
    <t>- sociálne a pohotovostné bývanie</t>
  </si>
  <si>
    <t>Rozšírenie múzea</t>
  </si>
  <si>
    <t xml:space="preserve">Územný plán </t>
  </si>
  <si>
    <t>Inžinierský a hydrogeologický prieskum</t>
  </si>
  <si>
    <t>Príprava rozvojových projektov</t>
  </si>
  <si>
    <t>- inžinierska činnosť</t>
  </si>
  <si>
    <t>- príprava projektov žiadosti o NFP</t>
  </si>
  <si>
    <t>- dom smútku Svodov</t>
  </si>
  <si>
    <t>ZŠ s VJM - okná</t>
  </si>
  <si>
    <t>Rekonštrukcia VP II. Etapa chodník Mikula</t>
  </si>
  <si>
    <t>Rekonštrukcia budovy v KÚ Svodov</t>
  </si>
  <si>
    <t>Výmena okien MŠ Mikula</t>
  </si>
  <si>
    <t>v  €</t>
  </si>
  <si>
    <t>716</t>
  </si>
  <si>
    <t>nákup prevádzkových strojov</t>
  </si>
  <si>
    <t>nákup nákladných vozidiel, traktorov</t>
  </si>
  <si>
    <t>stavebné práce a stavebný dozor</t>
  </si>
  <si>
    <t>rezerva na nepredvídané stavebné výdavky</t>
  </si>
  <si>
    <t>Viacúčelové ihrisko ZŠ s VJM</t>
  </si>
  <si>
    <t>Relaxačná zóna v Mikulsom parku</t>
  </si>
  <si>
    <t>výstavba detských ihrísk</t>
  </si>
  <si>
    <t>SNP 9 - prevádzka</t>
  </si>
  <si>
    <t>Príjmy z PCO - MsP</t>
  </si>
  <si>
    <t>Rekonštrukcia T18</t>
  </si>
  <si>
    <t>139.</t>
  </si>
  <si>
    <t>632002</t>
  </si>
  <si>
    <t>632001</t>
  </si>
  <si>
    <t>Výdavky z vlastných príjmov</t>
  </si>
  <si>
    <t>Dotácia učebné pomôcky detí v HN</t>
  </si>
  <si>
    <t>Dotácia na stravovanie detí v HN</t>
  </si>
  <si>
    <t>111</t>
  </si>
  <si>
    <t>41</t>
  </si>
  <si>
    <t>Rekonštrukcia štadiona</t>
  </si>
  <si>
    <t>Skutočnosť 2013</t>
  </si>
  <si>
    <t>Návrh kapitálového rozpočtu 2017</t>
  </si>
  <si>
    <t>zo ŠR BRO</t>
  </si>
  <si>
    <t>z EÚ – BRO</t>
  </si>
  <si>
    <t>zo štátneho rozpočtu – účelová dotácia SZP</t>
  </si>
  <si>
    <t>Projekt -  podnikateľský inkubátor EÚ</t>
  </si>
  <si>
    <t>Projekt -  podnikateľský inkubátor ŠR</t>
  </si>
  <si>
    <t>Kultúrne podujatia  zo ŠR</t>
  </si>
  <si>
    <t>Kultúrne podujatia  mimo verejnej správy</t>
  </si>
  <si>
    <t>Návrh rozpočtu na rok 2017</t>
  </si>
  <si>
    <t>Vyúčtovanie za chod spoločnej úradovne</t>
  </si>
  <si>
    <t>BRO EÚ</t>
  </si>
  <si>
    <t>BRO ŠR</t>
  </si>
  <si>
    <t>rekonštrukcia a modernizácia ZŠ Mierová EÚ</t>
  </si>
  <si>
    <t>rekonštrukcia a modernizácia ZŠ Mierová ŠR</t>
  </si>
  <si>
    <t>Návrh bežného rozpočtu 2017</t>
  </si>
  <si>
    <t>Pokuty a penále</t>
  </si>
  <si>
    <t>11H</t>
  </si>
  <si>
    <t>Zdroj</t>
  </si>
  <si>
    <t>1AC1</t>
  </si>
  <si>
    <t>1AC2</t>
  </si>
  <si>
    <t>aktivačná činnosť – dotácia z ÚPSVaR ESF</t>
  </si>
  <si>
    <t>aktivačná činnosť – dotácia z ÚPSVaR ŠR</t>
  </si>
  <si>
    <t>Návrh rozpočtu 2017</t>
  </si>
  <si>
    <t>Dni Svodova</t>
  </si>
  <si>
    <t>Spolu zdroj 111</t>
  </si>
  <si>
    <t>Spolu zdroj 41</t>
  </si>
  <si>
    <t>Priestor pre domom smútku Želiezovce</t>
  </si>
  <si>
    <t>dopravné značenie</t>
  </si>
  <si>
    <t>Dolnohronské rozvojové partnerstvo</t>
  </si>
  <si>
    <t>Kolkové známky - e- poplatky</t>
  </si>
  <si>
    <t>S 2013</t>
  </si>
  <si>
    <t>Rozpočet na rok 2017</t>
  </si>
  <si>
    <t>Dotácia na byty 3x12 b.j. centrál MDVaRR SR</t>
  </si>
  <si>
    <t>Dotácia na technickú vybavenosť 3x12 b.j. centrál - MDVaRR</t>
  </si>
  <si>
    <t>Dar od INNOVIE - 3x12 b.j. centrál</t>
  </si>
  <si>
    <t>Úver zo ŠFRB na byty 3x12 b.j. centrál</t>
  </si>
  <si>
    <t>5.1.21</t>
  </si>
  <si>
    <t>Telocvičňa T-18</t>
  </si>
  <si>
    <t>Súčet</t>
  </si>
  <si>
    <t>Želiezovce 2015 - dni európskych občanov</t>
  </si>
  <si>
    <t>Splácanie úrokov – ŠFRB - 40 b.j.</t>
  </si>
  <si>
    <t>Splácanie úrokov – ŠFRB - 3 x 12 b.j.</t>
  </si>
  <si>
    <t>46</t>
  </si>
  <si>
    <t>Skutočnosť 2014</t>
  </si>
  <si>
    <t>Mimoriadne odmeny pre ped. Zamestnancov</t>
  </si>
  <si>
    <t>Schválený 2015</t>
  </si>
  <si>
    <t>Predpoklad 2015</t>
  </si>
  <si>
    <t>1AJ1</t>
  </si>
  <si>
    <t>Sponzorské</t>
  </si>
  <si>
    <t>Chránená dielňa</t>
  </si>
  <si>
    <t>zo štátneho rozpočtu - verbovačka</t>
  </si>
  <si>
    <t>Návrh rozpočtu na rok 2018</t>
  </si>
  <si>
    <t>Schválený rozpočet 2015</t>
  </si>
  <si>
    <t xml:space="preserve">Príjem z predaja kapitálových aktív </t>
  </si>
  <si>
    <t>Rekonštrukcia  Domu smútku Želiezovce, Svodov</t>
  </si>
  <si>
    <t>Návrh bežného rozpočtu 2018</t>
  </si>
  <si>
    <t>Návrh kapitálového rozpočtu 2018</t>
  </si>
  <si>
    <t>Projekt odstraňovanie čiernych skládok</t>
  </si>
  <si>
    <t>Schválený rozpočet na rok 2015</t>
  </si>
  <si>
    <t>PD kaštieľ</t>
  </si>
  <si>
    <t>PD telocvičňa T18 s auditom</t>
  </si>
  <si>
    <t>PD dobudovanie kanalizácie</t>
  </si>
  <si>
    <t>PD prístupová cesta do V1</t>
  </si>
  <si>
    <t>PD verejné osvetlenie</t>
  </si>
  <si>
    <t>PD multifunkčné ihrisko Svodov</t>
  </si>
  <si>
    <t>Bytové domy 3x12 b.j. centrál ŠFRB</t>
  </si>
  <si>
    <t>Bytové domy 3x12 b.j. centrálMVDaRR</t>
  </si>
  <si>
    <t>Bytové domy 3x12 b.j. centrál MVDaRR</t>
  </si>
  <si>
    <t>Bytové domy 3x12 b.j. centrál vlastné</t>
  </si>
  <si>
    <t>Výstavba križovatky vstup do V1</t>
  </si>
  <si>
    <t>71</t>
  </si>
  <si>
    <t xml:space="preserve">Výstavba oplotenia cintorína </t>
  </si>
  <si>
    <t>52</t>
  </si>
  <si>
    <t>Audit verejného osvetlenia</t>
  </si>
  <si>
    <t>Budova Ľ. Štúra 15</t>
  </si>
  <si>
    <t>Interierovíé vybavenie</t>
  </si>
  <si>
    <t>Všeocné služby</t>
  </si>
  <si>
    <t>Mestský ples</t>
  </si>
  <si>
    <t>Schválený rozpočet  2015</t>
  </si>
  <si>
    <t>Spotrebný materiál - účelová dotácia</t>
  </si>
  <si>
    <t>140.</t>
  </si>
  <si>
    <t>Odmeny - účelová dotácia</t>
  </si>
  <si>
    <t>odstupné</t>
  </si>
  <si>
    <t>Špeciálny materiál- telocvičňa</t>
  </si>
  <si>
    <t>Náklady na verejné obstarávanie</t>
  </si>
  <si>
    <t>Nájomné budov</t>
  </si>
  <si>
    <t>Bezpečnostný projekt</t>
  </si>
  <si>
    <t>Odborné posudky</t>
  </si>
  <si>
    <t>Návrh bežného rozpočtu 2087</t>
  </si>
  <si>
    <t>Všeobecný materiál-účelová dotácia</t>
  </si>
  <si>
    <t>Kredity</t>
  </si>
  <si>
    <t>Mimoridne odmeny</t>
  </si>
  <si>
    <t>Dotácia VÚC</t>
  </si>
  <si>
    <t>Revízie</t>
  </si>
  <si>
    <t>Regionálne cetrum na zhodnotenie BRO</t>
  </si>
  <si>
    <t>Regionálne centrum na zhodnotenie  BRO -  výstavba</t>
  </si>
  <si>
    <t>Výstavba kanalizácie</t>
  </si>
  <si>
    <t>Street work-out ihrisko</t>
  </si>
  <si>
    <t>Výmena prvkov</t>
  </si>
  <si>
    <t>Viacúčelové ihrisko Svodov</t>
  </si>
  <si>
    <t>PD rozšírenie kapacity MŠ SNP 9</t>
  </si>
  <si>
    <t xml:space="preserve">PD Štúrova 15 </t>
  </si>
  <si>
    <t>PD cyklochodník pri Vrbovci</t>
  </si>
  <si>
    <t>PD  Okružná križovatka Schubertova</t>
  </si>
  <si>
    <t>PD prvý kontakt</t>
  </si>
  <si>
    <t>PD zateplenie a výmena okien MsÚ</t>
  </si>
  <si>
    <t>Prieskumy a rozbory</t>
  </si>
  <si>
    <t>PHSR</t>
  </si>
  <si>
    <t>Príprava žiadosti o NFP</t>
  </si>
  <si>
    <t>Žiadosť o NFP kanalizácia</t>
  </si>
  <si>
    <t>Verejné obstarávania</t>
  </si>
  <si>
    <t>Starostlivosť o starých občanov</t>
  </si>
  <si>
    <t>Nákup vianočného sovetlenia</t>
  </si>
  <si>
    <t>Rekonštrukcia kaštieľa</t>
  </si>
  <si>
    <t>Krátkodobá pôžička</t>
  </si>
  <si>
    <t>Predpoklad     2015</t>
  </si>
  <si>
    <t>Návrh rozpočtu 2018</t>
  </si>
  <si>
    <t>Vratka krátkodobej pôžičky</t>
  </si>
  <si>
    <t>Návrh kapitálovéhorozpočtu 2016</t>
  </si>
  <si>
    <t>Návrh kapitálovéhorozpočtu 2018</t>
  </si>
  <si>
    <t>Nákup osobných automobilov - akontácia</t>
  </si>
  <si>
    <t>S 2014</t>
  </si>
  <si>
    <t>Schválný rozpočet 2015</t>
  </si>
  <si>
    <t>Skutočnosť     2013</t>
  </si>
  <si>
    <t>Schválný rozpočet        2015</t>
  </si>
  <si>
    <t>Predpoklad  2015</t>
  </si>
  <si>
    <t>Podpora - DCOM</t>
  </si>
  <si>
    <t>Mestská knižnica a múzeum</t>
  </si>
  <si>
    <t>Návrh 2016</t>
  </si>
  <si>
    <t>Návrh  2017</t>
  </si>
  <si>
    <t>Návrh  2018</t>
  </si>
  <si>
    <t>Návrh 2017</t>
  </si>
  <si>
    <t>Návrh 2018</t>
  </si>
  <si>
    <t>43</t>
  </si>
  <si>
    <t>Návrh  2016</t>
  </si>
  <si>
    <t>Vzdelávacie poukazy</t>
  </si>
  <si>
    <t>PD ZS VJM aktualizacia</t>
  </si>
  <si>
    <t>Výstavba autobusových zastávok Svodov</t>
  </si>
  <si>
    <t>Modernizácia VO neopr. výdavky</t>
  </si>
  <si>
    <t>PD centrum - aktualizácia</t>
  </si>
  <si>
    <t>141.</t>
  </si>
  <si>
    <t>142.</t>
  </si>
  <si>
    <t>143.</t>
  </si>
  <si>
    <t>144.</t>
  </si>
  <si>
    <t>Nákup kompostérov</t>
  </si>
  <si>
    <t xml:space="preserve">Tarifný plat, osobný plat </t>
  </si>
  <si>
    <t>Prístupová cesta k T18</t>
  </si>
  <si>
    <t>Rekonštrukcie a opravy mestských objektov</t>
  </si>
  <si>
    <t>Prevádzkové stroje, prístroje a zariadenia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</si>
</sst>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  <numFmt numFmtId="173" formatCode="#,##0.0"/>
    <numFmt numFmtId="174" formatCode="0.00\ ;\-0.00\ "/>
    <numFmt numFmtId="175" formatCode="0.0"/>
    <numFmt numFmtId="176" formatCode="#,###.00"/>
    <numFmt numFmtId="177" formatCode="#,##0.000"/>
  </numFmts>
  <fonts count="87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Cambria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sz val="12"/>
      <color indexed="10"/>
      <name val="Cambria"/>
      <family val="1"/>
    </font>
    <font>
      <b/>
      <i/>
      <sz val="12"/>
      <name val="Cambria"/>
      <family val="1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8"/>
      <name val="Cambria"/>
      <family val="1"/>
    </font>
    <font>
      <sz val="12"/>
      <color indexed="10"/>
      <name val="Arial CE"/>
      <family val="2"/>
    </font>
    <font>
      <sz val="12"/>
      <name val="Times New Roman CE"/>
      <family val="1"/>
    </font>
    <font>
      <b/>
      <sz val="18"/>
      <color indexed="12"/>
      <name val="Cambria"/>
      <family val="1"/>
    </font>
    <font>
      <b/>
      <sz val="9"/>
      <name val="Cambria"/>
      <family val="1"/>
    </font>
    <font>
      <b/>
      <sz val="16"/>
      <color indexed="12"/>
      <name val="Cambria"/>
      <family val="1"/>
    </font>
    <font>
      <sz val="10"/>
      <color indexed="8"/>
      <name val="Cambria"/>
      <family val="1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color indexed="8"/>
      <name val="Cambria"/>
      <family val="1"/>
    </font>
    <font>
      <sz val="9"/>
      <name val="Cambria"/>
      <family val="1"/>
    </font>
    <font>
      <b/>
      <sz val="10"/>
      <name val="Arial"/>
      <family val="2"/>
    </font>
    <font>
      <b/>
      <sz val="16"/>
      <name val="Cambria"/>
      <family val="1"/>
    </font>
    <font>
      <b/>
      <sz val="16"/>
      <color indexed="10"/>
      <name val="Cambria"/>
      <family val="1"/>
    </font>
    <font>
      <sz val="8"/>
      <name val="Arial"/>
      <family val="2"/>
    </font>
    <font>
      <b/>
      <sz val="7"/>
      <name val="Cambria"/>
      <family val="1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7"/>
      <name val="Cambria"/>
      <family val="1"/>
    </font>
    <font>
      <sz val="11"/>
      <name val="Cambria"/>
      <family val="1"/>
    </font>
    <font>
      <b/>
      <sz val="8"/>
      <name val="Cambria"/>
      <family val="1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4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.4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4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.4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sz val="12"/>
      <color rgb="FFFF0000"/>
      <name val="Arial"/>
      <family val="2"/>
    </font>
    <font>
      <sz val="12"/>
      <color rgb="FFFF0000"/>
      <name val="Cambria"/>
      <family val="1"/>
    </font>
    <font>
      <b/>
      <sz val="10"/>
      <color rgb="FFFF0000"/>
      <name val="Cambria"/>
      <family val="1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20" borderId="0" applyNumberFormat="0" applyBorder="0" applyAlignment="0" applyProtection="0"/>
    <xf numFmtId="0" fontId="27" fillId="2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3" borderId="0" applyNumberFormat="0" applyBorder="0" applyAlignment="0" applyProtection="0"/>
    <xf numFmtId="9" fontId="0" fillId="0" borderId="0" applyFill="0" applyBorder="0" applyAlignment="0" applyProtection="0"/>
    <xf numFmtId="0" fontId="70" fillId="0" borderId="0" applyNumberFormat="0" applyFill="0" applyBorder="0" applyAlignment="0" applyProtection="0"/>
    <xf numFmtId="0" fontId="0" fillId="24" borderId="5" applyNumberFormat="0" applyFont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</cellStyleXfs>
  <cellXfs count="69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5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49" fontId="6" fillId="35" borderId="12" xfId="0" applyNumberFormat="1" applyFont="1" applyFill="1" applyBorder="1" applyAlignment="1">
      <alignment horizontal="center"/>
    </xf>
    <xf numFmtId="0" fontId="6" fillId="35" borderId="13" xfId="0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49" fontId="6" fillId="36" borderId="16" xfId="0" applyNumberFormat="1" applyFont="1" applyFill="1" applyBorder="1" applyAlignment="1">
      <alignment horizontal="center"/>
    </xf>
    <xf numFmtId="0" fontId="5" fillId="36" borderId="17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175" fontId="9" fillId="0" borderId="0" xfId="0" applyNumberFormat="1" applyFont="1" applyAlignment="1">
      <alignment/>
    </xf>
    <xf numFmtId="175" fontId="10" fillId="0" borderId="0" xfId="0" applyNumberFormat="1" applyFont="1" applyAlignment="1">
      <alignment/>
    </xf>
    <xf numFmtId="0" fontId="11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13" fillId="0" borderId="13" xfId="0" applyFont="1" applyBorder="1" applyAlignment="1">
      <alignment/>
    </xf>
    <xf numFmtId="173" fontId="11" fillId="0" borderId="0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/>
    </xf>
    <xf numFmtId="0" fontId="11" fillId="21" borderId="12" xfId="0" applyFont="1" applyFill="1" applyBorder="1" applyAlignment="1">
      <alignment horizontal="center"/>
    </xf>
    <xf numFmtId="0" fontId="12" fillId="21" borderId="13" xfId="0" applyFont="1" applyFill="1" applyBorder="1" applyAlignment="1">
      <alignment/>
    </xf>
    <xf numFmtId="0" fontId="15" fillId="21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5" fillId="37" borderId="17" xfId="0" applyFont="1" applyFill="1" applyBorder="1" applyAlignment="1">
      <alignment/>
    </xf>
    <xf numFmtId="0" fontId="11" fillId="0" borderId="20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5" fontId="18" fillId="0" borderId="0" xfId="0" applyNumberFormat="1" applyFont="1" applyBorder="1" applyAlignment="1">
      <alignment horizontal="right"/>
    </xf>
    <xf numFmtId="175" fontId="19" fillId="0" borderId="0" xfId="0" applyNumberFormat="1" applyFont="1" applyBorder="1" applyAlignment="1">
      <alignment horizontal="right"/>
    </xf>
    <xf numFmtId="49" fontId="16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75" fontId="1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6" fillId="35" borderId="22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1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49" fontId="6" fillId="35" borderId="23" xfId="0" applyNumberFormat="1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vertical="center"/>
    </xf>
    <xf numFmtId="0" fontId="21" fillId="0" borderId="0" xfId="0" applyFont="1" applyAlignment="1">
      <alignment/>
    </xf>
    <xf numFmtId="49" fontId="22" fillId="0" borderId="0" xfId="0" applyNumberFormat="1" applyFont="1" applyBorder="1" applyAlignment="1">
      <alignment horizontal="left"/>
    </xf>
    <xf numFmtId="0" fontId="9" fillId="0" borderId="0" xfId="0" applyFont="1" applyAlignment="1">
      <alignment vertical="center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38" borderId="0" xfId="0" applyNumberFormat="1" applyFont="1" applyFill="1" applyAlignment="1">
      <alignment/>
    </xf>
    <xf numFmtId="49" fontId="5" fillId="39" borderId="25" xfId="0" applyNumberFormat="1" applyFont="1" applyFill="1" applyBorder="1" applyAlignment="1">
      <alignment horizontal="center" vertical="center"/>
    </xf>
    <xf numFmtId="3" fontId="5" fillId="39" borderId="26" xfId="0" applyNumberFormat="1" applyFont="1" applyFill="1" applyBorder="1" applyAlignment="1">
      <alignment horizontal="right" vertical="center" wrapText="1"/>
    </xf>
    <xf numFmtId="1" fontId="6" fillId="0" borderId="27" xfId="0" applyNumberFormat="1" applyFont="1" applyBorder="1" applyAlignment="1">
      <alignment horizontal="center"/>
    </xf>
    <xf numFmtId="49" fontId="5" fillId="40" borderId="12" xfId="0" applyNumberFormat="1" applyFont="1" applyFill="1" applyBorder="1" applyAlignment="1">
      <alignment/>
    </xf>
    <xf numFmtId="3" fontId="5" fillId="40" borderId="28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/>
    </xf>
    <xf numFmtId="49" fontId="6" fillId="21" borderId="29" xfId="0" applyNumberFormat="1" applyFont="1" applyFill="1" applyBorder="1" applyAlignment="1">
      <alignment/>
    </xf>
    <xf numFmtId="49" fontId="6" fillId="21" borderId="13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/>
    </xf>
    <xf numFmtId="49" fontId="6" fillId="41" borderId="13" xfId="0" applyNumberFormat="1" applyFont="1" applyFill="1" applyBorder="1" applyAlignment="1">
      <alignment/>
    </xf>
    <xf numFmtId="49" fontId="5" fillId="42" borderId="12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49" fontId="6" fillId="0" borderId="29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6" fillId="0" borderId="15" xfId="0" applyNumberFormat="1" applyFont="1" applyBorder="1" applyAlignment="1">
      <alignment/>
    </xf>
    <xf numFmtId="49" fontId="6" fillId="0" borderId="31" xfId="0" applyNumberFormat="1" applyFont="1" applyBorder="1" applyAlignment="1">
      <alignment/>
    </xf>
    <xf numFmtId="0" fontId="6" fillId="0" borderId="31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/>
    </xf>
    <xf numFmtId="49" fontId="5" fillId="40" borderId="32" xfId="0" applyNumberFormat="1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21" borderId="29" xfId="0" applyFont="1" applyFill="1" applyBorder="1" applyAlignment="1">
      <alignment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horizontal="left"/>
    </xf>
    <xf numFmtId="1" fontId="6" fillId="0" borderId="29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49" fontId="25" fillId="0" borderId="0" xfId="0" applyNumberFormat="1" applyFont="1" applyBorder="1" applyAlignment="1">
      <alignment/>
    </xf>
    <xf numFmtId="175" fontId="6" fillId="0" borderId="0" xfId="0" applyNumberFormat="1" applyFont="1" applyAlignment="1">
      <alignment/>
    </xf>
    <xf numFmtId="49" fontId="5" fillId="40" borderId="29" xfId="0" applyNumberFormat="1" applyFont="1" applyFill="1" applyBorder="1" applyAlignment="1">
      <alignment/>
    </xf>
    <xf numFmtId="0" fontId="6" fillId="0" borderId="29" xfId="0" applyNumberFormat="1" applyFont="1" applyBorder="1" applyAlignment="1">
      <alignment/>
    </xf>
    <xf numFmtId="49" fontId="6" fillId="38" borderId="29" xfId="0" applyNumberFormat="1" applyFont="1" applyFill="1" applyBorder="1" applyAlignment="1">
      <alignment/>
    </xf>
    <xf numFmtId="49" fontId="6" fillId="0" borderId="16" xfId="0" applyNumberFormat="1" applyFont="1" applyBorder="1" applyAlignment="1">
      <alignment/>
    </xf>
    <xf numFmtId="49" fontId="6" fillId="0" borderId="34" xfId="0" applyNumberFormat="1" applyFont="1" applyBorder="1" applyAlignment="1">
      <alignment/>
    </xf>
    <xf numFmtId="0" fontId="6" fillId="0" borderId="34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left"/>
    </xf>
    <xf numFmtId="175" fontId="6" fillId="38" borderId="0" xfId="0" applyNumberFormat="1" applyFont="1" applyFill="1" applyAlignment="1">
      <alignment/>
    </xf>
    <xf numFmtId="0" fontId="6" fillId="0" borderId="2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6" fillId="21" borderId="13" xfId="0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4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/>
    </xf>
    <xf numFmtId="49" fontId="5" fillId="39" borderId="36" xfId="0" applyNumberFormat="1" applyFont="1" applyFill="1" applyBorder="1" applyAlignment="1">
      <alignment horizontal="center" vertical="center"/>
    </xf>
    <xf numFmtId="175" fontId="8" fillId="0" borderId="34" xfId="0" applyNumberFormat="1" applyFont="1" applyBorder="1" applyAlignment="1">
      <alignment/>
    </xf>
    <xf numFmtId="1" fontId="6" fillId="38" borderId="12" xfId="0" applyNumberFormat="1" applyFont="1" applyFill="1" applyBorder="1" applyAlignment="1">
      <alignment horizontal="center"/>
    </xf>
    <xf numFmtId="49" fontId="5" fillId="40" borderId="33" xfId="0" applyNumberFormat="1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49" fontId="6" fillId="0" borderId="3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26" fillId="0" borderId="29" xfId="0" applyNumberFormat="1" applyFont="1" applyBorder="1" applyAlignment="1">
      <alignment/>
    </xf>
    <xf numFmtId="49" fontId="26" fillId="0" borderId="13" xfId="0" applyNumberFormat="1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8" xfId="0" applyFont="1" applyBorder="1" applyAlignment="1">
      <alignment/>
    </xf>
    <xf numFmtId="0" fontId="6" fillId="0" borderId="34" xfId="0" applyFont="1" applyBorder="1" applyAlignment="1">
      <alignment/>
    </xf>
    <xf numFmtId="49" fontId="6" fillId="0" borderId="17" xfId="0" applyNumberFormat="1" applyFont="1" applyFill="1" applyBorder="1" applyAlignment="1">
      <alignment/>
    </xf>
    <xf numFmtId="1" fontId="6" fillId="0" borderId="39" xfId="0" applyNumberFormat="1" applyFont="1" applyBorder="1" applyAlignment="1">
      <alignment horizontal="center"/>
    </xf>
    <xf numFmtId="49" fontId="5" fillId="21" borderId="29" xfId="0" applyNumberFormat="1" applyFont="1" applyFill="1" applyBorder="1" applyAlignment="1">
      <alignment/>
    </xf>
    <xf numFmtId="3" fontId="5" fillId="21" borderId="29" xfId="0" applyNumberFormat="1" applyFont="1" applyFill="1" applyBorder="1" applyAlignment="1">
      <alignment/>
    </xf>
    <xf numFmtId="49" fontId="26" fillId="43" borderId="13" xfId="0" applyNumberFormat="1" applyFont="1" applyFill="1" applyBorder="1" applyAlignment="1">
      <alignment/>
    </xf>
    <xf numFmtId="49" fontId="6" fillId="0" borderId="40" xfId="0" applyNumberFormat="1" applyFont="1" applyBorder="1" applyAlignment="1">
      <alignment/>
    </xf>
    <xf numFmtId="49" fontId="5" fillId="21" borderId="26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/>
    </xf>
    <xf numFmtId="49" fontId="6" fillId="43" borderId="19" xfId="0" applyNumberFormat="1" applyFont="1" applyFill="1" applyBorder="1" applyAlignment="1">
      <alignment/>
    </xf>
    <xf numFmtId="49" fontId="6" fillId="43" borderId="13" xfId="0" applyNumberFormat="1" applyFont="1" applyFill="1" applyBorder="1" applyAlignment="1">
      <alignment/>
    </xf>
    <xf numFmtId="49" fontId="6" fillId="43" borderId="14" xfId="0" applyNumberFormat="1" applyFont="1" applyFill="1" applyBorder="1" applyAlignment="1">
      <alignment/>
    </xf>
    <xf numFmtId="49" fontId="6" fillId="43" borderId="17" xfId="0" applyNumberFormat="1" applyFont="1" applyFill="1" applyBorder="1" applyAlignment="1">
      <alignment/>
    </xf>
    <xf numFmtId="3" fontId="6" fillId="41" borderId="13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1" fontId="6" fillId="38" borderId="27" xfId="0" applyNumberFormat="1" applyFont="1" applyFill="1" applyBorder="1" applyAlignment="1">
      <alignment horizontal="center"/>
    </xf>
    <xf numFmtId="10" fontId="6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6" fillId="38" borderId="0" xfId="0" applyFont="1" applyFill="1" applyAlignment="1">
      <alignment/>
    </xf>
    <xf numFmtId="49" fontId="5" fillId="40" borderId="15" xfId="0" applyNumberFormat="1" applyFont="1" applyFill="1" applyBorder="1" applyAlignment="1">
      <alignment/>
    </xf>
    <xf numFmtId="49" fontId="30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175" fontId="0" fillId="0" borderId="0" xfId="0" applyNumberFormat="1" applyFont="1" applyAlignment="1">
      <alignment/>
    </xf>
    <xf numFmtId="1" fontId="6" fillId="0" borderId="42" xfId="0" applyNumberFormat="1" applyFont="1" applyBorder="1" applyAlignment="1">
      <alignment horizontal="center"/>
    </xf>
    <xf numFmtId="49" fontId="5" fillId="42" borderId="18" xfId="0" applyNumberFormat="1" applyFont="1" applyFill="1" applyBorder="1" applyAlignment="1">
      <alignment/>
    </xf>
    <xf numFmtId="0" fontId="31" fillId="0" borderId="0" xfId="0" applyFont="1" applyAlignment="1">
      <alignment/>
    </xf>
    <xf numFmtId="49" fontId="6" fillId="21" borderId="12" xfId="0" applyNumberFormat="1" applyFont="1" applyFill="1" applyBorder="1" applyAlignment="1">
      <alignment/>
    </xf>
    <xf numFmtId="49" fontId="26" fillId="0" borderId="12" xfId="0" applyNumberFormat="1" applyFont="1" applyFill="1" applyBorder="1" applyAlignment="1">
      <alignment/>
    </xf>
    <xf numFmtId="49" fontId="26" fillId="0" borderId="29" xfId="0" applyNumberFormat="1" applyFont="1" applyFill="1" applyBorder="1" applyAlignment="1">
      <alignment/>
    </xf>
    <xf numFmtId="0" fontId="6" fillId="0" borderId="31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49" fontId="6" fillId="38" borderId="31" xfId="0" applyNumberFormat="1" applyFont="1" applyFill="1" applyBorder="1" applyAlignment="1">
      <alignment/>
    </xf>
    <xf numFmtId="49" fontId="6" fillId="38" borderId="14" xfId="0" applyNumberFormat="1" applyFont="1" applyFill="1" applyBorder="1" applyAlignment="1">
      <alignment/>
    </xf>
    <xf numFmtId="0" fontId="6" fillId="0" borderId="29" xfId="0" applyFont="1" applyFill="1" applyBorder="1" applyAlignment="1">
      <alignment horizontal="left"/>
    </xf>
    <xf numFmtId="0" fontId="6" fillId="0" borderId="0" xfId="0" applyFont="1" applyBorder="1" applyAlignment="1">
      <alignment wrapText="1"/>
    </xf>
    <xf numFmtId="175" fontId="6" fillId="0" borderId="0" xfId="0" applyNumberFormat="1" applyFont="1" applyBorder="1" applyAlignment="1">
      <alignment/>
    </xf>
    <xf numFmtId="175" fontId="6" fillId="0" borderId="21" xfId="0" applyNumberFormat="1" applyFont="1" applyBorder="1" applyAlignment="1">
      <alignment/>
    </xf>
    <xf numFmtId="49" fontId="5" fillId="39" borderId="43" xfId="0" applyNumberFormat="1" applyFont="1" applyFill="1" applyBorder="1" applyAlignment="1">
      <alignment horizontal="center" vertical="center"/>
    </xf>
    <xf numFmtId="1" fontId="6" fillId="38" borderId="44" xfId="0" applyNumberFormat="1" applyFont="1" applyFill="1" applyBorder="1" applyAlignment="1">
      <alignment horizontal="center"/>
    </xf>
    <xf numFmtId="49" fontId="5" fillId="40" borderId="18" xfId="0" applyNumberFormat="1" applyFont="1" applyFill="1" applyBorder="1" applyAlignment="1">
      <alignment/>
    </xf>
    <xf numFmtId="49" fontId="6" fillId="0" borderId="13" xfId="0" applyNumberFormat="1" applyFont="1" applyBorder="1" applyAlignment="1">
      <alignment/>
    </xf>
    <xf numFmtId="1" fontId="6" fillId="38" borderId="0" xfId="0" applyNumberFormat="1" applyFont="1" applyFill="1" applyBorder="1" applyAlignment="1">
      <alignment horizontal="center"/>
    </xf>
    <xf numFmtId="49" fontId="32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6" fillId="0" borderId="0" xfId="0" applyNumberFormat="1" applyFont="1" applyAlignment="1">
      <alignment/>
    </xf>
    <xf numFmtId="49" fontId="5" fillId="44" borderId="43" xfId="0" applyNumberFormat="1" applyFont="1" applyFill="1" applyBorder="1" applyAlignment="1">
      <alignment horizontal="center" vertical="center"/>
    </xf>
    <xf numFmtId="1" fontId="6" fillId="38" borderId="42" xfId="0" applyNumberFormat="1" applyFont="1" applyFill="1" applyBorder="1" applyAlignment="1">
      <alignment horizontal="center"/>
    </xf>
    <xf numFmtId="0" fontId="5" fillId="4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49" fontId="6" fillId="0" borderId="34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49" fontId="5" fillId="44" borderId="36" xfId="0" applyNumberFormat="1" applyFont="1" applyFill="1" applyBorder="1" applyAlignment="1">
      <alignment horizontal="center" vertical="center"/>
    </xf>
    <xf numFmtId="49" fontId="6" fillId="40" borderId="44" xfId="0" applyNumberFormat="1" applyFont="1" applyFill="1" applyBorder="1" applyAlignment="1">
      <alignment/>
    </xf>
    <xf numFmtId="49" fontId="6" fillId="0" borderId="44" xfId="0" applyNumberFormat="1" applyFont="1" applyBorder="1" applyAlignment="1">
      <alignment/>
    </xf>
    <xf numFmtId="49" fontId="6" fillId="0" borderId="44" xfId="0" applyNumberFormat="1" applyFont="1" applyFill="1" applyBorder="1" applyAlignment="1">
      <alignment/>
    </xf>
    <xf numFmtId="49" fontId="6" fillId="0" borderId="37" xfId="0" applyNumberFormat="1" applyFont="1" applyBorder="1" applyAlignment="1">
      <alignment/>
    </xf>
    <xf numFmtId="1" fontId="6" fillId="38" borderId="29" xfId="0" applyNumberFormat="1" applyFont="1" applyFill="1" applyBorder="1" applyAlignment="1">
      <alignment horizontal="center"/>
    </xf>
    <xf numFmtId="1" fontId="6" fillId="38" borderId="29" xfId="0" applyNumberFormat="1" applyFont="1" applyFill="1" applyBorder="1" applyAlignment="1">
      <alignment horizontal="left"/>
    </xf>
    <xf numFmtId="49" fontId="6" fillId="42" borderId="44" xfId="0" applyNumberFormat="1" applyFont="1" applyFill="1" applyBorder="1" applyAlignment="1">
      <alignment/>
    </xf>
    <xf numFmtId="0" fontId="6" fillId="41" borderId="29" xfId="0" applyNumberFormat="1" applyFont="1" applyFill="1" applyBorder="1" applyAlignment="1">
      <alignment/>
    </xf>
    <xf numFmtId="175" fontId="0" fillId="0" borderId="0" xfId="0" applyNumberFormat="1" applyFill="1" applyAlignment="1">
      <alignment/>
    </xf>
    <xf numFmtId="0" fontId="6" fillId="0" borderId="12" xfId="0" applyFont="1" applyBorder="1" applyAlignment="1">
      <alignment/>
    </xf>
    <xf numFmtId="0" fontId="6" fillId="0" borderId="33" xfId="0" applyNumberFormat="1" applyFont="1" applyFill="1" applyBorder="1" applyAlignment="1">
      <alignment horizontal="left"/>
    </xf>
    <xf numFmtId="49" fontId="6" fillId="0" borderId="37" xfId="0" applyNumberFormat="1" applyFont="1" applyFill="1" applyBorder="1" applyAlignment="1">
      <alignment/>
    </xf>
    <xf numFmtId="49" fontId="6" fillId="0" borderId="45" xfId="0" applyNumberFormat="1" applyFont="1" applyBorder="1" applyAlignment="1">
      <alignment/>
    </xf>
    <xf numFmtId="49" fontId="6" fillId="0" borderId="46" xfId="0" applyNumberFormat="1" applyFont="1" applyBorder="1" applyAlignment="1">
      <alignment/>
    </xf>
    <xf numFmtId="49" fontId="6" fillId="0" borderId="27" xfId="0" applyNumberFormat="1" applyFont="1" applyBorder="1" applyAlignment="1">
      <alignment/>
    </xf>
    <xf numFmtId="49" fontId="5" fillId="40" borderId="10" xfId="0" applyNumberFormat="1" applyFont="1" applyFill="1" applyBorder="1" applyAlignment="1">
      <alignment/>
    </xf>
    <xf numFmtId="0" fontId="6" fillId="0" borderId="34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6" fillId="45" borderId="27" xfId="0" applyFont="1" applyFill="1" applyBorder="1" applyAlignment="1">
      <alignment/>
    </xf>
    <xf numFmtId="0" fontId="5" fillId="45" borderId="47" xfId="0" applyFont="1" applyFill="1" applyBorder="1" applyAlignment="1">
      <alignment/>
    </xf>
    <xf numFmtId="0" fontId="6" fillId="37" borderId="44" xfId="0" applyFont="1" applyFill="1" applyBorder="1" applyAlignment="1">
      <alignment/>
    </xf>
    <xf numFmtId="0" fontId="6" fillId="37" borderId="32" xfId="0" applyFont="1" applyFill="1" applyBorder="1" applyAlignment="1">
      <alignment/>
    </xf>
    <xf numFmtId="0" fontId="6" fillId="35" borderId="44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0" borderId="44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44" xfId="0" applyNumberFormat="1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4" fontId="5" fillId="46" borderId="25" xfId="0" applyNumberFormat="1" applyFont="1" applyFill="1" applyBorder="1" applyAlignment="1">
      <alignment horizontal="center" vertical="center" wrapText="1"/>
    </xf>
    <xf numFmtId="4" fontId="5" fillId="44" borderId="50" xfId="0" applyNumberFormat="1" applyFont="1" applyFill="1" applyBorder="1" applyAlignment="1">
      <alignment horizontal="center" vertical="center" wrapText="1"/>
    </xf>
    <xf numFmtId="4" fontId="5" fillId="44" borderId="39" xfId="0" applyNumberFormat="1" applyFont="1" applyFill="1" applyBorder="1" applyAlignment="1">
      <alignment horizontal="center" vertical="center" wrapText="1"/>
    </xf>
    <xf numFmtId="3" fontId="5" fillId="46" borderId="5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173" fontId="5" fillId="45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3" fontId="6" fillId="37" borderId="44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173" fontId="6" fillId="35" borderId="44" xfId="0" applyNumberFormat="1" applyFont="1" applyFill="1" applyBorder="1" applyAlignment="1">
      <alignment/>
    </xf>
    <xf numFmtId="173" fontId="6" fillId="0" borderId="44" xfId="0" applyNumberFormat="1" applyFont="1" applyBorder="1" applyAlignment="1">
      <alignment/>
    </xf>
    <xf numFmtId="0" fontId="38" fillId="0" borderId="44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32" xfId="0" applyFont="1" applyBorder="1" applyAlignment="1">
      <alignment/>
    </xf>
    <xf numFmtId="0" fontId="6" fillId="45" borderId="44" xfId="0" applyFont="1" applyFill="1" applyBorder="1" applyAlignment="1">
      <alignment/>
    </xf>
    <xf numFmtId="0" fontId="5" fillId="45" borderId="32" xfId="0" applyFont="1" applyFill="1" applyBorder="1" applyAlignment="1">
      <alignment/>
    </xf>
    <xf numFmtId="173" fontId="5" fillId="45" borderId="44" xfId="0" applyNumberFormat="1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173" fontId="6" fillId="42" borderId="44" xfId="0" applyNumberFormat="1" applyFont="1" applyFill="1" applyBorder="1" applyAlignment="1">
      <alignment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49" fontId="32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6" fillId="0" borderId="2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6" fillId="0" borderId="51" xfId="0" applyFont="1" applyBorder="1" applyAlignment="1">
      <alignment/>
    </xf>
    <xf numFmtId="49" fontId="6" fillId="0" borderId="52" xfId="0" applyNumberFormat="1" applyFont="1" applyFill="1" applyBorder="1" applyAlignment="1">
      <alignment/>
    </xf>
    <xf numFmtId="49" fontId="6" fillId="0" borderId="53" xfId="0" applyNumberFormat="1" applyFont="1" applyFill="1" applyBorder="1" applyAlignment="1">
      <alignment/>
    </xf>
    <xf numFmtId="49" fontId="6" fillId="0" borderId="54" xfId="0" applyNumberFormat="1" applyFont="1" applyFill="1" applyBorder="1" applyAlignment="1">
      <alignment/>
    </xf>
    <xf numFmtId="0" fontId="6" fillId="0" borderId="54" xfId="0" applyNumberFormat="1" applyFont="1" applyFill="1" applyBorder="1" applyAlignment="1">
      <alignment/>
    </xf>
    <xf numFmtId="49" fontId="6" fillId="0" borderId="55" xfId="0" applyNumberFormat="1" applyFont="1" applyFill="1" applyBorder="1" applyAlignment="1">
      <alignment/>
    </xf>
    <xf numFmtId="175" fontId="32" fillId="0" borderId="0" xfId="0" applyNumberFormat="1" applyFont="1" applyBorder="1" applyAlignment="1">
      <alignment/>
    </xf>
    <xf numFmtId="0" fontId="0" fillId="0" borderId="0" xfId="0" applyFill="1" applyAlignment="1">
      <alignment vertical="center"/>
    </xf>
    <xf numFmtId="49" fontId="6" fillId="47" borderId="18" xfId="0" applyNumberFormat="1" applyFont="1" applyFill="1" applyBorder="1" applyAlignment="1">
      <alignment/>
    </xf>
    <xf numFmtId="49" fontId="6" fillId="47" borderId="41" xfId="0" applyNumberFormat="1" applyFont="1" applyFill="1" applyBorder="1" applyAlignment="1">
      <alignment/>
    </xf>
    <xf numFmtId="49" fontId="6" fillId="48" borderId="19" xfId="0" applyNumberFormat="1" applyFont="1" applyFill="1" applyBorder="1" applyAlignment="1">
      <alignment/>
    </xf>
    <xf numFmtId="49" fontId="6" fillId="47" borderId="15" xfId="0" applyNumberFormat="1" applyFont="1" applyFill="1" applyBorder="1" applyAlignment="1">
      <alignment/>
    </xf>
    <xf numFmtId="49" fontId="6" fillId="47" borderId="31" xfId="0" applyNumberFormat="1" applyFont="1" applyFill="1" applyBorder="1" applyAlignment="1">
      <alignment/>
    </xf>
    <xf numFmtId="49" fontId="6" fillId="48" borderId="55" xfId="0" applyNumberFormat="1" applyFont="1" applyFill="1" applyBorder="1" applyAlignment="1">
      <alignment/>
    </xf>
    <xf numFmtId="4" fontId="12" fillId="34" borderId="28" xfId="0" applyNumberFormat="1" applyFont="1" applyFill="1" applyBorder="1" applyAlignment="1">
      <alignment horizontal="right"/>
    </xf>
    <xf numFmtId="4" fontId="12" fillId="34" borderId="29" xfId="0" applyNumberFormat="1" applyFont="1" applyFill="1" applyBorder="1" applyAlignment="1">
      <alignment horizontal="right"/>
    </xf>
    <xf numFmtId="4" fontId="11" fillId="0" borderId="29" xfId="0" applyNumberFormat="1" applyFont="1" applyBorder="1" applyAlignment="1">
      <alignment horizontal="right"/>
    </xf>
    <xf numFmtId="4" fontId="9" fillId="0" borderId="56" xfId="0" applyNumberFormat="1" applyFont="1" applyFill="1" applyBorder="1" applyAlignment="1">
      <alignment/>
    </xf>
    <xf numFmtId="4" fontId="9" fillId="0" borderId="56" xfId="0" applyNumberFormat="1" applyFont="1" applyBorder="1" applyAlignment="1">
      <alignment/>
    </xf>
    <xf numFmtId="4" fontId="11" fillId="0" borderId="56" xfId="0" applyNumberFormat="1" applyFont="1" applyFill="1" applyBorder="1" applyAlignment="1">
      <alignment horizontal="right"/>
    </xf>
    <xf numFmtId="4" fontId="11" fillId="0" borderId="56" xfId="0" applyNumberFormat="1" applyFont="1" applyBorder="1" applyAlignment="1">
      <alignment horizontal="right"/>
    </xf>
    <xf numFmtId="4" fontId="11" fillId="0" borderId="29" xfId="0" applyNumberFormat="1" applyFont="1" applyFill="1" applyBorder="1" applyAlignment="1">
      <alignment horizontal="right"/>
    </xf>
    <xf numFmtId="4" fontId="12" fillId="21" borderId="29" xfId="0" applyNumberFormat="1" applyFont="1" applyFill="1" applyBorder="1" applyAlignment="1">
      <alignment horizontal="right"/>
    </xf>
    <xf numFmtId="4" fontId="12" fillId="0" borderId="29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4" fontId="11" fillId="0" borderId="12" xfId="0" applyNumberFormat="1" applyFont="1" applyFill="1" applyBorder="1" applyAlignment="1">
      <alignment horizontal="right"/>
    </xf>
    <xf numFmtId="4" fontId="12" fillId="0" borderId="56" xfId="0" applyNumberFormat="1" applyFont="1" applyFill="1" applyBorder="1" applyAlignment="1">
      <alignment horizontal="right"/>
    </xf>
    <xf numFmtId="4" fontId="12" fillId="0" borderId="56" xfId="0" applyNumberFormat="1" applyFont="1" applyBorder="1" applyAlignment="1">
      <alignment horizontal="right"/>
    </xf>
    <xf numFmtId="4" fontId="12" fillId="37" borderId="34" xfId="0" applyNumberFormat="1" applyFont="1" applyFill="1" applyBorder="1" applyAlignment="1">
      <alignment horizontal="right"/>
    </xf>
    <xf numFmtId="4" fontId="12" fillId="37" borderId="46" xfId="0" applyNumberFormat="1" applyFont="1" applyFill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" fontId="9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5" fillId="44" borderId="26" xfId="0" applyNumberFormat="1" applyFont="1" applyFill="1" applyBorder="1" applyAlignment="1">
      <alignment vertical="center" wrapText="1"/>
    </xf>
    <xf numFmtId="4" fontId="5" fillId="44" borderId="57" xfId="0" applyNumberFormat="1" applyFont="1" applyFill="1" applyBorder="1" applyAlignment="1">
      <alignment vertical="center" wrapText="1"/>
    </xf>
    <xf numFmtId="4" fontId="5" fillId="42" borderId="10" xfId="0" applyNumberFormat="1" applyFont="1" applyFill="1" applyBorder="1" applyAlignment="1">
      <alignment/>
    </xf>
    <xf numFmtId="4" fontId="6" fillId="21" borderId="29" xfId="0" applyNumberFormat="1" applyFont="1" applyFill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" fontId="6" fillId="41" borderId="29" xfId="0" applyNumberFormat="1" applyFont="1" applyFill="1" applyBorder="1" applyAlignment="1">
      <alignment/>
    </xf>
    <xf numFmtId="4" fontId="6" fillId="0" borderId="29" xfId="0" applyNumberFormat="1" applyFont="1" applyFill="1" applyBorder="1" applyAlignment="1">
      <alignment/>
    </xf>
    <xf numFmtId="4" fontId="8" fillId="0" borderId="29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30" xfId="0" applyNumberFormat="1" applyFont="1" applyFill="1" applyBorder="1" applyAlignment="1">
      <alignment/>
    </xf>
    <xf numFmtId="4" fontId="5" fillId="42" borderId="12" xfId="0" applyNumberFormat="1" applyFont="1" applyFill="1" applyBorder="1" applyAlignment="1">
      <alignment/>
    </xf>
    <xf numFmtId="4" fontId="6" fillId="21" borderId="12" xfId="0" applyNumberFormat="1" applyFont="1" applyFill="1" applyBorder="1" applyAlignment="1">
      <alignment/>
    </xf>
    <xf numFmtId="4" fontId="6" fillId="41" borderId="12" xfId="0" applyNumberFormat="1" applyFont="1" applyFill="1" applyBorder="1" applyAlignment="1">
      <alignment/>
    </xf>
    <xf numFmtId="4" fontId="5" fillId="44" borderId="40" xfId="0" applyNumberFormat="1" applyFont="1" applyFill="1" applyBorder="1" applyAlignment="1">
      <alignment vertical="center" wrapText="1"/>
    </xf>
    <xf numFmtId="4" fontId="5" fillId="40" borderId="18" xfId="0" applyNumberFormat="1" applyFont="1" applyFill="1" applyBorder="1" applyAlignment="1">
      <alignment/>
    </xf>
    <xf numFmtId="4" fontId="6" fillId="41" borderId="13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58" xfId="0" applyNumberFormat="1" applyFont="1" applyFill="1" applyBorder="1" applyAlignment="1">
      <alignment/>
    </xf>
    <xf numFmtId="4" fontId="5" fillId="45" borderId="28" xfId="0" applyNumberFormat="1" applyFont="1" applyFill="1" applyBorder="1" applyAlignment="1">
      <alignment/>
    </xf>
    <xf numFmtId="4" fontId="5" fillId="45" borderId="29" xfId="0" applyNumberFormat="1" applyFont="1" applyFill="1" applyBorder="1" applyAlignment="1">
      <alignment/>
    </xf>
    <xf numFmtId="4" fontId="5" fillId="45" borderId="56" xfId="0" applyNumberFormat="1" applyFont="1" applyFill="1" applyBorder="1" applyAlignment="1">
      <alignment/>
    </xf>
    <xf numFmtId="4" fontId="6" fillId="37" borderId="29" xfId="0" applyNumberFormat="1" applyFont="1" applyFill="1" applyBorder="1" applyAlignment="1">
      <alignment/>
    </xf>
    <xf numFmtId="4" fontId="6" fillId="37" borderId="56" xfId="0" applyNumberFormat="1" applyFont="1" applyFill="1" applyBorder="1" applyAlignment="1">
      <alignment/>
    </xf>
    <xf numFmtId="4" fontId="6" fillId="35" borderId="29" xfId="0" applyNumberFormat="1" applyFont="1" applyFill="1" applyBorder="1" applyAlignment="1">
      <alignment/>
    </xf>
    <xf numFmtId="4" fontId="6" fillId="35" borderId="56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/>
    </xf>
    <xf numFmtId="4" fontId="6" fillId="0" borderId="56" xfId="0" applyNumberFormat="1" applyFont="1" applyBorder="1" applyAlignment="1">
      <alignment/>
    </xf>
    <xf numFmtId="4" fontId="6" fillId="37" borderId="13" xfId="0" applyNumberFormat="1" applyFont="1" applyFill="1" applyBorder="1" applyAlignment="1">
      <alignment/>
    </xf>
    <xf numFmtId="4" fontId="6" fillId="35" borderId="13" xfId="0" applyNumberFormat="1" applyFont="1" applyFill="1" applyBorder="1" applyAlignment="1">
      <alignment/>
    </xf>
    <xf numFmtId="4" fontId="26" fillId="0" borderId="29" xfId="0" applyNumberFormat="1" applyFont="1" applyBorder="1" applyAlignment="1">
      <alignment/>
    </xf>
    <xf numFmtId="4" fontId="26" fillId="0" borderId="13" xfId="0" applyNumberFormat="1" applyFont="1" applyBorder="1" applyAlignment="1">
      <alignment/>
    </xf>
    <xf numFmtId="4" fontId="26" fillId="0" borderId="56" xfId="0" applyNumberFormat="1" applyFont="1" applyBorder="1" applyAlignment="1">
      <alignment/>
    </xf>
    <xf numFmtId="4" fontId="5" fillId="45" borderId="13" xfId="0" applyNumberFormat="1" applyFont="1" applyFill="1" applyBorder="1" applyAlignment="1">
      <alignment/>
    </xf>
    <xf numFmtId="4" fontId="6" fillId="0" borderId="56" xfId="0" applyNumberFormat="1" applyFont="1" applyFill="1" applyBorder="1" applyAlignment="1">
      <alignment/>
    </xf>
    <xf numFmtId="4" fontId="6" fillId="38" borderId="13" xfId="0" applyNumberFormat="1" applyFont="1" applyFill="1" applyBorder="1" applyAlignment="1">
      <alignment/>
    </xf>
    <xf numFmtId="4" fontId="6" fillId="38" borderId="29" xfId="0" applyNumberFormat="1" applyFont="1" applyFill="1" applyBorder="1" applyAlignment="1">
      <alignment/>
    </xf>
    <xf numFmtId="4" fontId="6" fillId="38" borderId="56" xfId="0" applyNumberFormat="1" applyFont="1" applyFill="1" applyBorder="1" applyAlignment="1">
      <alignment/>
    </xf>
    <xf numFmtId="4" fontId="26" fillId="0" borderId="29" xfId="0" applyNumberFormat="1" applyFont="1" applyFill="1" applyBorder="1" applyAlignment="1">
      <alignment/>
    </xf>
    <xf numFmtId="4" fontId="26" fillId="0" borderId="54" xfId="0" applyNumberFormat="1" applyFont="1" applyFill="1" applyBorder="1" applyAlignment="1">
      <alignment/>
    </xf>
    <xf numFmtId="4" fontId="6" fillId="38" borderId="55" xfId="0" applyNumberFormat="1" applyFont="1" applyFill="1" applyBorder="1" applyAlignment="1">
      <alignment/>
    </xf>
    <xf numFmtId="4" fontId="6" fillId="0" borderId="31" xfId="0" applyNumberFormat="1" applyFont="1" applyFill="1" applyBorder="1" applyAlignment="1">
      <alignment/>
    </xf>
    <xf numFmtId="4" fontId="6" fillId="39" borderId="45" xfId="0" applyNumberFormat="1" applyFont="1" applyFill="1" applyBorder="1" applyAlignment="1">
      <alignment/>
    </xf>
    <xf numFmtId="4" fontId="6" fillId="39" borderId="59" xfId="0" applyNumberFormat="1" applyFont="1" applyFill="1" applyBorder="1" applyAlignment="1">
      <alignment/>
    </xf>
    <xf numFmtId="4" fontId="6" fillId="39" borderId="34" xfId="0" applyNumberFormat="1" applyFont="1" applyFill="1" applyBorder="1" applyAlignment="1">
      <alignment/>
    </xf>
    <xf numFmtId="4" fontId="6" fillId="39" borderId="46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 horizontal="center" vertical="center"/>
    </xf>
    <xf numFmtId="4" fontId="5" fillId="37" borderId="36" xfId="0" applyNumberFormat="1" applyFont="1" applyFill="1" applyBorder="1" applyAlignment="1">
      <alignment horizontal="center" vertical="center" wrapText="1"/>
    </xf>
    <xf numFmtId="4" fontId="5" fillId="49" borderId="39" xfId="0" applyNumberFormat="1" applyFont="1" applyFill="1" applyBorder="1" applyAlignment="1">
      <alignment horizontal="center" vertical="center" wrapText="1"/>
    </xf>
    <xf numFmtId="4" fontId="5" fillId="44" borderId="29" xfId="0" applyNumberFormat="1" applyFont="1" applyFill="1" applyBorder="1" applyAlignment="1">
      <alignment vertical="center" wrapText="1"/>
    </xf>
    <xf numFmtId="4" fontId="5" fillId="40" borderId="41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5" fillId="40" borderId="10" xfId="0" applyNumberFormat="1" applyFont="1" applyFill="1" applyBorder="1" applyAlignment="1">
      <alignment/>
    </xf>
    <xf numFmtId="4" fontId="8" fillId="0" borderId="33" xfId="0" applyNumberFormat="1" applyFont="1" applyFill="1" applyBorder="1" applyAlignment="1">
      <alignment/>
    </xf>
    <xf numFmtId="4" fontId="6" fillId="0" borderId="44" xfId="0" applyNumberFormat="1" applyFont="1" applyFill="1" applyBorder="1" applyAlignment="1">
      <alignment/>
    </xf>
    <xf numFmtId="4" fontId="6" fillId="37" borderId="34" xfId="0" applyNumberFormat="1" applyFont="1" applyFill="1" applyBorder="1" applyAlignment="1">
      <alignment/>
    </xf>
    <xf numFmtId="4" fontId="8" fillId="37" borderId="38" xfId="0" applyNumberFormat="1" applyFont="1" applyFill="1" applyBorder="1" applyAlignment="1">
      <alignment/>
    </xf>
    <xf numFmtId="4" fontId="6" fillId="37" borderId="45" xfId="0" applyNumberFormat="1" applyFont="1" applyFill="1" applyBorder="1" applyAlignment="1">
      <alignment/>
    </xf>
    <xf numFmtId="4" fontId="6" fillId="37" borderId="60" xfId="0" applyNumberFormat="1" applyFont="1" applyFill="1" applyBorder="1" applyAlignment="1">
      <alignment/>
    </xf>
    <xf numFmtId="4" fontId="5" fillId="42" borderId="28" xfId="0" applyNumberFormat="1" applyFont="1" applyFill="1" applyBorder="1" applyAlignment="1">
      <alignment/>
    </xf>
    <xf numFmtId="4" fontId="6" fillId="0" borderId="31" xfId="0" applyNumberFormat="1" applyFont="1" applyBorder="1" applyAlignment="1">
      <alignment/>
    </xf>
    <xf numFmtId="4" fontId="6" fillId="38" borderId="29" xfId="0" applyNumberFormat="1" applyFont="1" applyFill="1" applyBorder="1" applyAlignment="1">
      <alignment horizontal="center"/>
    </xf>
    <xf numFmtId="4" fontId="5" fillId="42" borderId="29" xfId="0" applyNumberFormat="1" applyFont="1" applyFill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6" fillId="38" borderId="29" xfId="0" applyNumberFormat="1" applyFont="1" applyFill="1" applyBorder="1" applyAlignment="1">
      <alignment/>
    </xf>
    <xf numFmtId="4" fontId="6" fillId="0" borderId="34" xfId="0" applyNumberFormat="1" applyFont="1" applyBorder="1" applyAlignment="1">
      <alignment/>
    </xf>
    <xf numFmtId="4" fontId="5" fillId="40" borderId="28" xfId="0" applyNumberFormat="1" applyFont="1" applyFill="1" applyBorder="1" applyAlignment="1">
      <alignment/>
    </xf>
    <xf numFmtId="4" fontId="5" fillId="21" borderId="32" xfId="0" applyNumberFormat="1" applyFont="1" applyFill="1" applyBorder="1" applyAlignment="1">
      <alignment/>
    </xf>
    <xf numFmtId="4" fontId="5" fillId="41" borderId="29" xfId="0" applyNumberFormat="1" applyFont="1" applyFill="1" applyBorder="1" applyAlignment="1">
      <alignment/>
    </xf>
    <xf numFmtId="4" fontId="5" fillId="39" borderId="40" xfId="0" applyNumberFormat="1" applyFont="1" applyFill="1" applyBorder="1" applyAlignment="1">
      <alignment horizontal="right" vertical="center" wrapText="1"/>
    </xf>
    <xf numFmtId="4" fontId="5" fillId="40" borderId="29" xfId="0" applyNumberFormat="1" applyFont="1" applyFill="1" applyBorder="1" applyAlignment="1">
      <alignment/>
    </xf>
    <xf numFmtId="4" fontId="5" fillId="40" borderId="12" xfId="0" applyNumberFormat="1" applyFont="1" applyFill="1" applyBorder="1" applyAlignment="1">
      <alignment/>
    </xf>
    <xf numFmtId="4" fontId="5" fillId="39" borderId="29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Fill="1" applyBorder="1" applyAlignment="1">
      <alignment/>
    </xf>
    <xf numFmtId="4" fontId="6" fillId="0" borderId="37" xfId="0" applyNumberFormat="1" applyFont="1" applyBorder="1" applyAlignment="1">
      <alignment/>
    </xf>
    <xf numFmtId="4" fontId="5" fillId="42" borderId="18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4" fontId="6" fillId="38" borderId="31" xfId="0" applyNumberFormat="1" applyFont="1" applyFill="1" applyBorder="1" applyAlignment="1">
      <alignment/>
    </xf>
    <xf numFmtId="1" fontId="6" fillId="0" borderId="61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/>
    </xf>
    <xf numFmtId="49" fontId="6" fillId="0" borderId="54" xfId="0" applyNumberFormat="1" applyFont="1" applyBorder="1" applyAlignment="1">
      <alignment/>
    </xf>
    <xf numFmtId="49" fontId="6" fillId="0" borderId="55" xfId="0" applyNumberFormat="1" applyFont="1" applyBorder="1" applyAlignment="1">
      <alignment/>
    </xf>
    <xf numFmtId="4" fontId="6" fillId="0" borderId="54" xfId="0" applyNumberFormat="1" applyFont="1" applyFill="1" applyBorder="1" applyAlignment="1">
      <alignment/>
    </xf>
    <xf numFmtId="49" fontId="6" fillId="0" borderId="62" xfId="0" applyNumberFormat="1" applyFont="1" applyBorder="1" applyAlignment="1">
      <alignment/>
    </xf>
    <xf numFmtId="4" fontId="6" fillId="0" borderId="62" xfId="0" applyNumberFormat="1" applyFont="1" applyFill="1" applyBorder="1" applyAlignment="1">
      <alignment/>
    </xf>
    <xf numFmtId="4" fontId="5" fillId="39" borderId="26" xfId="0" applyNumberFormat="1" applyFont="1" applyFill="1" applyBorder="1" applyAlignment="1">
      <alignment horizontal="right" vertical="center" wrapText="1"/>
    </xf>
    <xf numFmtId="4" fontId="6" fillId="0" borderId="17" xfId="0" applyNumberFormat="1" applyFont="1" applyBorder="1" applyAlignment="1">
      <alignment/>
    </xf>
    <xf numFmtId="4" fontId="6" fillId="41" borderId="29" xfId="0" applyNumberFormat="1" applyFont="1" applyFill="1" applyBorder="1" applyAlignment="1">
      <alignment horizontal="right"/>
    </xf>
    <xf numFmtId="4" fontId="6" fillId="41" borderId="41" xfId="0" applyNumberFormat="1" applyFont="1" applyFill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29" xfId="0" applyNumberFormat="1" applyFont="1" applyBorder="1" applyAlignment="1">
      <alignment horizontal="right"/>
    </xf>
    <xf numFmtId="4" fontId="5" fillId="21" borderId="29" xfId="0" applyNumberFormat="1" applyFont="1" applyFill="1" applyBorder="1" applyAlignment="1">
      <alignment/>
    </xf>
    <xf numFmtId="4" fontId="28" fillId="0" borderId="29" xfId="36" applyNumberFormat="1" applyFont="1" applyFill="1" applyBorder="1" applyAlignment="1" applyProtection="1">
      <alignment/>
      <protection/>
    </xf>
    <xf numFmtId="4" fontId="28" fillId="0" borderId="56" xfId="36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>
      <alignment horizontal="right"/>
    </xf>
    <xf numFmtId="4" fontId="6" fillId="0" borderId="56" xfId="0" applyNumberFormat="1" applyFont="1" applyFill="1" applyBorder="1" applyAlignment="1">
      <alignment horizontal="right"/>
    </xf>
    <xf numFmtId="4" fontId="28" fillId="0" borderId="13" xfId="36" applyNumberFormat="1" applyFont="1" applyFill="1" applyBorder="1" applyAlignment="1" applyProtection="1">
      <alignment horizontal="right"/>
      <protection/>
    </xf>
    <xf numFmtId="4" fontId="28" fillId="0" borderId="56" xfId="36" applyNumberFormat="1" applyFont="1" applyFill="1" applyBorder="1" applyAlignment="1" applyProtection="1">
      <alignment horizontal="right"/>
      <protection/>
    </xf>
    <xf numFmtId="4" fontId="5" fillId="41" borderId="31" xfId="0" applyNumberFormat="1" applyFont="1" applyFill="1" applyBorder="1" applyAlignment="1">
      <alignment/>
    </xf>
    <xf numFmtId="4" fontId="6" fillId="43" borderId="29" xfId="0" applyNumberFormat="1" applyFont="1" applyFill="1" applyBorder="1" applyAlignment="1">
      <alignment/>
    </xf>
    <xf numFmtId="4" fontId="6" fillId="43" borderId="13" xfId="0" applyNumberFormat="1" applyFont="1" applyFill="1" applyBorder="1" applyAlignment="1">
      <alignment/>
    </xf>
    <xf numFmtId="4" fontId="6" fillId="43" borderId="56" xfId="0" applyNumberFormat="1" applyFont="1" applyFill="1" applyBorder="1" applyAlignment="1">
      <alignment/>
    </xf>
    <xf numFmtId="4" fontId="29" fillId="21" borderId="26" xfId="0" applyNumberFormat="1" applyFont="1" applyFill="1" applyBorder="1" applyAlignment="1">
      <alignment/>
    </xf>
    <xf numFmtId="4" fontId="6" fillId="43" borderId="41" xfId="0" applyNumberFormat="1" applyFont="1" applyFill="1" applyBorder="1" applyAlignment="1">
      <alignment/>
    </xf>
    <xf numFmtId="4" fontId="6" fillId="43" borderId="19" xfId="0" applyNumberFormat="1" applyFont="1" applyFill="1" applyBorder="1" applyAlignment="1">
      <alignment/>
    </xf>
    <xf numFmtId="4" fontId="6" fillId="43" borderId="63" xfId="0" applyNumberFormat="1" applyFont="1" applyFill="1" applyBorder="1" applyAlignment="1">
      <alignment/>
    </xf>
    <xf numFmtId="4" fontId="6" fillId="48" borderId="19" xfId="0" applyNumberFormat="1" applyFont="1" applyFill="1" applyBorder="1" applyAlignment="1">
      <alignment/>
    </xf>
    <xf numFmtId="4" fontId="6" fillId="43" borderId="31" xfId="0" applyNumberFormat="1" applyFont="1" applyFill="1" applyBorder="1" applyAlignment="1">
      <alignment/>
    </xf>
    <xf numFmtId="4" fontId="6" fillId="43" borderId="14" xfId="0" applyNumberFormat="1" applyFont="1" applyFill="1" applyBorder="1" applyAlignment="1">
      <alignment/>
    </xf>
    <xf numFmtId="4" fontId="6" fillId="43" borderId="64" xfId="0" applyNumberFormat="1" applyFont="1" applyFill="1" applyBorder="1" applyAlignment="1">
      <alignment/>
    </xf>
    <xf numFmtId="4" fontId="6" fillId="48" borderId="14" xfId="0" applyNumberFormat="1" applyFont="1" applyFill="1" applyBorder="1" applyAlignment="1">
      <alignment/>
    </xf>
    <xf numFmtId="4" fontId="6" fillId="43" borderId="34" xfId="0" applyNumberFormat="1" applyFont="1" applyFill="1" applyBorder="1" applyAlignment="1">
      <alignment/>
    </xf>
    <xf numFmtId="4" fontId="6" fillId="43" borderId="17" xfId="0" applyNumberFormat="1" applyFont="1" applyFill="1" applyBorder="1" applyAlignment="1">
      <alignment/>
    </xf>
    <xf numFmtId="4" fontId="6" fillId="43" borderId="46" xfId="0" applyNumberFormat="1" applyFont="1" applyFill="1" applyBorder="1" applyAlignment="1">
      <alignment/>
    </xf>
    <xf numFmtId="4" fontId="5" fillId="21" borderId="26" xfId="0" applyNumberFormat="1" applyFont="1" applyFill="1" applyBorder="1" applyAlignment="1">
      <alignment/>
    </xf>
    <xf numFmtId="4" fontId="6" fillId="21" borderId="41" xfId="0" applyNumberFormat="1" applyFont="1" applyFill="1" applyBorder="1" applyAlignment="1">
      <alignment/>
    </xf>
    <xf numFmtId="4" fontId="26" fillId="0" borderId="30" xfId="0" applyNumberFormat="1" applyFont="1" applyBorder="1" applyAlignment="1">
      <alignment/>
    </xf>
    <xf numFmtId="4" fontId="6" fillId="0" borderId="60" xfId="0" applyNumberFormat="1" applyFont="1" applyBorder="1" applyAlignment="1">
      <alignment/>
    </xf>
    <xf numFmtId="4" fontId="6" fillId="0" borderId="62" xfId="0" applyNumberFormat="1" applyFont="1" applyBorder="1" applyAlignment="1">
      <alignment vertical="center"/>
    </xf>
    <xf numFmtId="4" fontId="5" fillId="42" borderId="41" xfId="0" applyNumberFormat="1" applyFont="1" applyFill="1" applyBorder="1" applyAlignment="1">
      <alignment/>
    </xf>
    <xf numFmtId="4" fontId="6" fillId="0" borderId="44" xfId="0" applyNumberFormat="1" applyFont="1" applyBorder="1" applyAlignment="1">
      <alignment/>
    </xf>
    <xf numFmtId="4" fontId="6" fillId="0" borderId="45" xfId="0" applyNumberFormat="1" applyFont="1" applyBorder="1" applyAlignment="1">
      <alignment/>
    </xf>
    <xf numFmtId="4" fontId="6" fillId="50" borderId="29" xfId="0" applyNumberFormat="1" applyFont="1" applyFill="1" applyBorder="1" applyAlignment="1">
      <alignment/>
    </xf>
    <xf numFmtId="49" fontId="6" fillId="50" borderId="12" xfId="0" applyNumberFormat="1" applyFont="1" applyFill="1" applyBorder="1" applyAlignment="1">
      <alignment/>
    </xf>
    <xf numFmtId="4" fontId="5" fillId="39" borderId="65" xfId="0" applyNumberFormat="1" applyFont="1" applyFill="1" applyBorder="1" applyAlignment="1">
      <alignment horizontal="right" vertical="center" wrapText="1"/>
    </xf>
    <xf numFmtId="4" fontId="6" fillId="21" borderId="29" xfId="0" applyNumberFormat="1" applyFont="1" applyFill="1" applyBorder="1" applyAlignment="1">
      <alignment horizontal="right" vertical="center"/>
    </xf>
    <xf numFmtId="4" fontId="6" fillId="0" borderId="33" xfId="0" applyNumberFormat="1" applyFont="1" applyBorder="1" applyAlignment="1">
      <alignment/>
    </xf>
    <xf numFmtId="1" fontId="6" fillId="38" borderId="48" xfId="0" applyNumberFormat="1" applyFont="1" applyFill="1" applyBorder="1" applyAlignment="1">
      <alignment horizontal="center"/>
    </xf>
    <xf numFmtId="1" fontId="6" fillId="38" borderId="58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4" fontId="5" fillId="35" borderId="11" xfId="0" applyNumberFormat="1" applyFont="1" applyFill="1" applyBorder="1" applyAlignment="1">
      <alignment horizontal="right"/>
    </xf>
    <xf numFmtId="4" fontId="5" fillId="35" borderId="66" xfId="0" applyNumberFormat="1" applyFont="1" applyFill="1" applyBorder="1" applyAlignment="1">
      <alignment horizontal="right"/>
    </xf>
    <xf numFmtId="4" fontId="8" fillId="0" borderId="56" xfId="0" applyNumberFormat="1" applyFont="1" applyFill="1" applyBorder="1" applyAlignment="1">
      <alignment horizontal="right"/>
    </xf>
    <xf numFmtId="4" fontId="5" fillId="35" borderId="13" xfId="0" applyNumberFormat="1" applyFont="1" applyFill="1" applyBorder="1" applyAlignment="1">
      <alignment horizontal="right"/>
    </xf>
    <xf numFmtId="4" fontId="5" fillId="35" borderId="56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4" fontId="6" fillId="0" borderId="64" xfId="0" applyNumberFormat="1" applyFont="1" applyFill="1" applyBorder="1" applyAlignment="1">
      <alignment horizontal="right"/>
    </xf>
    <xf numFmtId="4" fontId="8" fillId="0" borderId="64" xfId="0" applyNumberFormat="1" applyFont="1" applyFill="1" applyBorder="1" applyAlignment="1">
      <alignment horizontal="right"/>
    </xf>
    <xf numFmtId="4" fontId="5" fillId="35" borderId="24" xfId="0" applyNumberFormat="1" applyFont="1" applyFill="1" applyBorder="1" applyAlignment="1">
      <alignment horizontal="right" vertical="center"/>
    </xf>
    <xf numFmtId="4" fontId="5" fillId="35" borderId="67" xfId="0" applyNumberFormat="1" applyFont="1" applyFill="1" applyBorder="1" applyAlignment="1">
      <alignment horizontal="right" vertical="center"/>
    </xf>
    <xf numFmtId="4" fontId="32" fillId="0" borderId="0" xfId="0" applyNumberFormat="1" applyFont="1" applyFill="1" applyBorder="1" applyAlignment="1">
      <alignment horizontal="center" vertical="center"/>
    </xf>
    <xf numFmtId="49" fontId="6" fillId="50" borderId="29" xfId="0" applyNumberFormat="1" applyFont="1" applyFill="1" applyBorder="1" applyAlignment="1">
      <alignment/>
    </xf>
    <xf numFmtId="0" fontId="6" fillId="50" borderId="29" xfId="0" applyNumberFormat="1" applyFont="1" applyFill="1" applyBorder="1" applyAlignment="1">
      <alignment/>
    </xf>
    <xf numFmtId="49" fontId="6" fillId="50" borderId="13" xfId="0" applyNumberFormat="1" applyFont="1" applyFill="1" applyBorder="1" applyAlignment="1">
      <alignment/>
    </xf>
    <xf numFmtId="4" fontId="6" fillId="41" borderId="31" xfId="0" applyNumberFormat="1" applyFont="1" applyFill="1" applyBorder="1" applyAlignment="1">
      <alignment/>
    </xf>
    <xf numFmtId="4" fontId="6" fillId="0" borderId="62" xfId="0" applyNumberFormat="1" applyFont="1" applyBorder="1" applyAlignment="1">
      <alignment/>
    </xf>
    <xf numFmtId="0" fontId="6" fillId="50" borderId="35" xfId="0" applyFont="1" applyFill="1" applyBorder="1" applyAlignment="1">
      <alignment/>
    </xf>
    <xf numFmtId="49" fontId="6" fillId="10" borderId="13" xfId="0" applyNumberFormat="1" applyFont="1" applyFill="1" applyBorder="1" applyAlignment="1">
      <alignment/>
    </xf>
    <xf numFmtId="49" fontId="6" fillId="12" borderId="13" xfId="0" applyNumberFormat="1" applyFont="1" applyFill="1" applyBorder="1" applyAlignment="1">
      <alignment/>
    </xf>
    <xf numFmtId="4" fontId="6" fillId="12" borderId="29" xfId="0" applyNumberFormat="1" applyFont="1" applyFill="1" applyBorder="1" applyAlignment="1">
      <alignment/>
    </xf>
    <xf numFmtId="49" fontId="6" fillId="12" borderId="12" xfId="0" applyNumberFormat="1" applyFont="1" applyFill="1" applyBorder="1" applyAlignment="1">
      <alignment/>
    </xf>
    <xf numFmtId="49" fontId="6" fillId="12" borderId="29" xfId="0" applyNumberFormat="1" applyFont="1" applyFill="1" applyBorder="1" applyAlignment="1">
      <alignment/>
    </xf>
    <xf numFmtId="0" fontId="6" fillId="12" borderId="29" xfId="0" applyNumberFormat="1" applyFont="1" applyFill="1" applyBorder="1" applyAlignment="1">
      <alignment/>
    </xf>
    <xf numFmtId="49" fontId="6" fillId="10" borderId="12" xfId="0" applyNumberFormat="1" applyFont="1" applyFill="1" applyBorder="1" applyAlignment="1">
      <alignment/>
    </xf>
    <xf numFmtId="49" fontId="6" fillId="10" borderId="29" xfId="0" applyNumberFormat="1" applyFont="1" applyFill="1" applyBorder="1" applyAlignment="1">
      <alignment/>
    </xf>
    <xf numFmtId="0" fontId="6" fillId="10" borderId="29" xfId="0" applyNumberFormat="1" applyFont="1" applyFill="1" applyBorder="1" applyAlignment="1">
      <alignment/>
    </xf>
    <xf numFmtId="4" fontId="80" fillId="10" borderId="29" xfId="0" applyNumberFormat="1" applyFont="1" applyFill="1" applyBorder="1" applyAlignment="1">
      <alignment/>
    </xf>
    <xf numFmtId="4" fontId="80" fillId="10" borderId="41" xfId="0" applyNumberFormat="1" applyFont="1" applyFill="1" applyBorder="1" applyAlignment="1">
      <alignment/>
    </xf>
    <xf numFmtId="4" fontId="6" fillId="38" borderId="33" xfId="0" applyNumberFormat="1" applyFont="1" applyFill="1" applyBorder="1" applyAlignment="1">
      <alignment/>
    </xf>
    <xf numFmtId="4" fontId="6" fillId="35" borderId="31" xfId="0" applyNumberFormat="1" applyFont="1" applyFill="1" applyBorder="1" applyAlignment="1">
      <alignment/>
    </xf>
    <xf numFmtId="4" fontId="6" fillId="35" borderId="41" xfId="0" applyNumberFormat="1" applyFont="1" applyFill="1" applyBorder="1" applyAlignment="1">
      <alignment/>
    </xf>
    <xf numFmtId="4" fontId="26" fillId="0" borderId="62" xfId="0" applyNumberFormat="1" applyFont="1" applyFill="1" applyBorder="1" applyAlignment="1">
      <alignment/>
    </xf>
    <xf numFmtId="4" fontId="6" fillId="38" borderId="62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29" xfId="0" applyFont="1" applyBorder="1" applyAlignment="1">
      <alignment/>
    </xf>
    <xf numFmtId="0" fontId="6" fillId="0" borderId="14" xfId="0" applyFont="1" applyBorder="1" applyAlignment="1">
      <alignment/>
    </xf>
    <xf numFmtId="4" fontId="5" fillId="34" borderId="27" xfId="0" applyNumberFormat="1" applyFont="1" applyFill="1" applyBorder="1" applyAlignment="1">
      <alignment horizontal="right" vertical="center" wrapText="1"/>
    </xf>
    <xf numFmtId="4" fontId="5" fillId="34" borderId="68" xfId="0" applyNumberFormat="1" applyFont="1" applyFill="1" applyBorder="1" applyAlignment="1">
      <alignment horizontal="right" vertical="center" wrapText="1"/>
    </xf>
    <xf numFmtId="4" fontId="7" fillId="34" borderId="27" xfId="0" applyNumberFormat="1" applyFont="1" applyFill="1" applyBorder="1" applyAlignment="1">
      <alignment horizontal="right" vertical="center" wrapText="1"/>
    </xf>
    <xf numFmtId="4" fontId="5" fillId="35" borderId="44" xfId="0" applyNumberFormat="1" applyFont="1" applyFill="1" applyBorder="1" applyAlignment="1">
      <alignment horizontal="right" vertical="center" wrapText="1"/>
    </xf>
    <xf numFmtId="4" fontId="7" fillId="35" borderId="44" xfId="0" applyNumberFormat="1" applyFont="1" applyFill="1" applyBorder="1" applyAlignment="1">
      <alignment horizontal="right" vertical="center" wrapText="1"/>
    </xf>
    <xf numFmtId="4" fontId="5" fillId="0" borderId="44" xfId="0" applyNumberFormat="1" applyFont="1" applyFill="1" applyBorder="1" applyAlignment="1">
      <alignment horizontal="right" vertical="center" wrapText="1"/>
    </xf>
    <xf numFmtId="4" fontId="5" fillId="0" borderId="30" xfId="0" applyNumberFormat="1" applyFont="1" applyFill="1" applyBorder="1" applyAlignment="1">
      <alignment horizontal="right" vertical="center" wrapText="1"/>
    </xf>
    <xf numFmtId="4" fontId="7" fillId="0" borderId="44" xfId="0" applyNumberFormat="1" applyFont="1" applyFill="1" applyBorder="1" applyAlignment="1">
      <alignment horizontal="right" vertical="center" wrapText="1"/>
    </xf>
    <xf numFmtId="4" fontId="6" fillId="0" borderId="44" xfId="0" applyNumberFormat="1" applyFont="1" applyFill="1" applyBorder="1" applyAlignment="1">
      <alignment horizontal="right" vertical="center" wrapText="1"/>
    </xf>
    <xf numFmtId="4" fontId="80" fillId="0" borderId="44" xfId="0" applyNumberFormat="1" applyFont="1" applyFill="1" applyBorder="1" applyAlignment="1">
      <alignment horizontal="right" vertical="center" wrapText="1"/>
    </xf>
    <xf numFmtId="4" fontId="6" fillId="0" borderId="30" xfId="0" applyNumberFormat="1" applyFont="1" applyFill="1" applyBorder="1" applyAlignment="1">
      <alignment horizontal="right" vertical="center" wrapText="1"/>
    </xf>
    <xf numFmtId="4" fontId="5" fillId="36" borderId="30" xfId="0" applyNumberFormat="1" applyFont="1" applyFill="1" applyBorder="1" applyAlignment="1">
      <alignment horizontal="right" vertical="center" wrapText="1"/>
    </xf>
    <xf numFmtId="4" fontId="5" fillId="36" borderId="44" xfId="0" applyNumberFormat="1" applyFont="1" applyFill="1" applyBorder="1" applyAlignment="1">
      <alignment horizontal="right" vertical="center" wrapText="1"/>
    </xf>
    <xf numFmtId="4" fontId="7" fillId="36" borderId="44" xfId="0" applyNumberFormat="1" applyFont="1" applyFill="1" applyBorder="1" applyAlignment="1">
      <alignment horizontal="right" vertical="center" wrapText="1"/>
    </xf>
    <xf numFmtId="4" fontId="5" fillId="34" borderId="44" xfId="0" applyNumberFormat="1" applyFont="1" applyFill="1" applyBorder="1" applyAlignment="1">
      <alignment horizontal="right" vertical="center" wrapText="1"/>
    </xf>
    <xf numFmtId="4" fontId="5" fillId="34" borderId="30" xfId="0" applyNumberFormat="1" applyFont="1" applyFill="1" applyBorder="1" applyAlignment="1">
      <alignment horizontal="right" vertical="center" wrapText="1"/>
    </xf>
    <xf numFmtId="4" fontId="7" fillId="34" borderId="44" xfId="0" applyNumberFormat="1" applyFont="1" applyFill="1" applyBorder="1" applyAlignment="1">
      <alignment horizontal="right" vertical="center" wrapText="1"/>
    </xf>
    <xf numFmtId="4" fontId="5" fillId="35" borderId="30" xfId="0" applyNumberFormat="1" applyFont="1" applyFill="1" applyBorder="1" applyAlignment="1">
      <alignment horizontal="right" vertical="center" wrapText="1"/>
    </xf>
    <xf numFmtId="4" fontId="5" fillId="34" borderId="44" xfId="0" applyNumberFormat="1" applyFont="1" applyFill="1" applyBorder="1" applyAlignment="1">
      <alignment horizontal="right"/>
    </xf>
    <xf numFmtId="4" fontId="5" fillId="34" borderId="30" xfId="0" applyNumberFormat="1" applyFont="1" applyFill="1" applyBorder="1" applyAlignment="1">
      <alignment horizontal="right"/>
    </xf>
    <xf numFmtId="4" fontId="7" fillId="34" borderId="44" xfId="0" applyNumberFormat="1" applyFont="1" applyFill="1" applyBorder="1" applyAlignment="1">
      <alignment horizontal="right"/>
    </xf>
    <xf numFmtId="4" fontId="5" fillId="35" borderId="44" xfId="0" applyNumberFormat="1" applyFont="1" applyFill="1" applyBorder="1" applyAlignment="1">
      <alignment horizontal="right"/>
    </xf>
    <xf numFmtId="4" fontId="5" fillId="35" borderId="30" xfId="0" applyNumberFormat="1" applyFont="1" applyFill="1" applyBorder="1" applyAlignment="1">
      <alignment horizontal="right"/>
    </xf>
    <xf numFmtId="4" fontId="7" fillId="35" borderId="44" xfId="0" applyNumberFormat="1" applyFont="1" applyFill="1" applyBorder="1" applyAlignment="1">
      <alignment horizontal="right"/>
    </xf>
    <xf numFmtId="4" fontId="5" fillId="36" borderId="44" xfId="0" applyNumberFormat="1" applyFont="1" applyFill="1" applyBorder="1" applyAlignment="1">
      <alignment horizontal="right"/>
    </xf>
    <xf numFmtId="4" fontId="5" fillId="36" borderId="30" xfId="0" applyNumberFormat="1" applyFont="1" applyFill="1" applyBorder="1" applyAlignment="1">
      <alignment horizontal="right"/>
    </xf>
    <xf numFmtId="4" fontId="7" fillId="36" borderId="44" xfId="0" applyNumberFormat="1" applyFont="1" applyFill="1" applyBorder="1" applyAlignment="1">
      <alignment horizontal="right"/>
    </xf>
    <xf numFmtId="4" fontId="5" fillId="0" borderId="44" xfId="0" applyNumberFormat="1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 horizontal="right"/>
    </xf>
    <xf numFmtId="4" fontId="7" fillId="0" borderId="44" xfId="0" applyNumberFormat="1" applyFont="1" applyFill="1" applyBorder="1" applyAlignment="1">
      <alignment horizontal="right"/>
    </xf>
    <xf numFmtId="4" fontId="5" fillId="36" borderId="45" xfId="0" applyNumberFormat="1" applyFont="1" applyFill="1" applyBorder="1" applyAlignment="1">
      <alignment horizontal="right"/>
    </xf>
    <xf numFmtId="4" fontId="5" fillId="36" borderId="38" xfId="0" applyNumberFormat="1" applyFont="1" applyFill="1" applyBorder="1" applyAlignment="1">
      <alignment horizontal="right"/>
    </xf>
    <xf numFmtId="4" fontId="7" fillId="36" borderId="45" xfId="0" applyNumberFormat="1" applyFont="1" applyFill="1" applyBorder="1" applyAlignment="1">
      <alignment horizontal="right"/>
    </xf>
    <xf numFmtId="0" fontId="41" fillId="0" borderId="0" xfId="0" applyFont="1" applyBorder="1" applyAlignment="1">
      <alignment/>
    </xf>
    <xf numFmtId="4" fontId="81" fillId="0" borderId="13" xfId="0" applyNumberFormat="1" applyFont="1" applyBorder="1" applyAlignment="1">
      <alignment/>
    </xf>
    <xf numFmtId="4" fontId="81" fillId="0" borderId="17" xfId="0" applyNumberFormat="1" applyFont="1" applyBorder="1" applyAlignment="1">
      <alignment/>
    </xf>
    <xf numFmtId="4" fontId="5" fillId="39" borderId="69" xfId="0" applyNumberFormat="1" applyFont="1" applyFill="1" applyBorder="1" applyAlignment="1">
      <alignment horizontal="right" vertical="center" wrapText="1"/>
    </xf>
    <xf numFmtId="4" fontId="5" fillId="40" borderId="70" xfId="0" applyNumberFormat="1" applyFont="1" applyFill="1" applyBorder="1" applyAlignment="1">
      <alignment/>
    </xf>
    <xf numFmtId="4" fontId="6" fillId="21" borderId="71" xfId="0" applyNumberFormat="1" applyFont="1" applyFill="1" applyBorder="1" applyAlignment="1">
      <alignment/>
    </xf>
    <xf numFmtId="4" fontId="6" fillId="41" borderId="71" xfId="0" applyNumberFormat="1" applyFont="1" applyFill="1" applyBorder="1" applyAlignment="1">
      <alignment/>
    </xf>
    <xf numFmtId="4" fontId="6" fillId="0" borderId="71" xfId="0" applyNumberFormat="1" applyFont="1" applyBorder="1" applyAlignment="1">
      <alignment/>
    </xf>
    <xf numFmtId="4" fontId="5" fillId="40" borderId="71" xfId="0" applyNumberFormat="1" applyFont="1" applyFill="1" applyBorder="1" applyAlignment="1">
      <alignment/>
    </xf>
    <xf numFmtId="4" fontId="6" fillId="41" borderId="71" xfId="0" applyNumberFormat="1" applyFont="1" applyFill="1" applyBorder="1" applyAlignment="1">
      <alignment horizontal="right"/>
    </xf>
    <xf numFmtId="4" fontId="6" fillId="41" borderId="72" xfId="0" applyNumberFormat="1" applyFont="1" applyFill="1" applyBorder="1" applyAlignment="1">
      <alignment/>
    </xf>
    <xf numFmtId="4" fontId="81" fillId="0" borderId="71" xfId="0" applyNumberFormat="1" applyFont="1" applyBorder="1" applyAlignment="1">
      <alignment/>
    </xf>
    <xf numFmtId="4" fontId="81" fillId="0" borderId="73" xfId="0" applyNumberFormat="1" applyFont="1" applyBorder="1" applyAlignment="1">
      <alignment/>
    </xf>
    <xf numFmtId="4" fontId="5" fillId="39" borderId="56" xfId="0" applyNumberFormat="1" applyFont="1" applyFill="1" applyBorder="1" applyAlignment="1">
      <alignment horizontal="right" vertical="center" wrapText="1"/>
    </xf>
    <xf numFmtId="4" fontId="5" fillId="40" borderId="56" xfId="0" applyNumberFormat="1" applyFont="1" applyFill="1" applyBorder="1" applyAlignment="1">
      <alignment/>
    </xf>
    <xf numFmtId="4" fontId="6" fillId="21" borderId="56" xfId="0" applyNumberFormat="1" applyFont="1" applyFill="1" applyBorder="1" applyAlignment="1">
      <alignment/>
    </xf>
    <xf numFmtId="4" fontId="8" fillId="0" borderId="56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4" fontId="6" fillId="12" borderId="54" xfId="0" applyNumberFormat="1" applyFont="1" applyFill="1" applyBorder="1" applyAlignment="1">
      <alignment/>
    </xf>
    <xf numFmtId="4" fontId="6" fillId="50" borderId="41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/>
    </xf>
    <xf numFmtId="4" fontId="6" fillId="0" borderId="48" xfId="0" applyNumberFormat="1" applyFont="1" applyFill="1" applyBorder="1" applyAlignment="1">
      <alignment horizontal="right" vertical="center" wrapText="1"/>
    </xf>
    <xf numFmtId="4" fontId="6" fillId="0" borderId="74" xfId="0" applyNumberFormat="1" applyFont="1" applyFill="1" applyBorder="1" applyAlignment="1">
      <alignment horizontal="right" vertical="center" wrapText="1"/>
    </xf>
    <xf numFmtId="4" fontId="5" fillId="36" borderId="42" xfId="0" applyNumberFormat="1" applyFont="1" applyFill="1" applyBorder="1" applyAlignment="1">
      <alignment horizontal="right" vertical="center" wrapText="1"/>
    </xf>
    <xf numFmtId="0" fontId="5" fillId="0" borderId="49" xfId="0" applyFont="1" applyFill="1" applyBorder="1" applyAlignment="1">
      <alignment horizontal="center"/>
    </xf>
    <xf numFmtId="49" fontId="6" fillId="34" borderId="61" xfId="0" applyNumberFormat="1" applyFont="1" applyFill="1" applyBorder="1" applyAlignment="1">
      <alignment horizontal="center"/>
    </xf>
    <xf numFmtId="0" fontId="6" fillId="35" borderId="19" xfId="0" applyFont="1" applyFill="1" applyBorder="1" applyAlignment="1">
      <alignment/>
    </xf>
    <xf numFmtId="0" fontId="6" fillId="0" borderId="75" xfId="0" applyFont="1" applyFill="1" applyBorder="1" applyAlignment="1">
      <alignment horizontal="left"/>
    </xf>
    <xf numFmtId="0" fontId="6" fillId="34" borderId="75" xfId="0" applyFont="1" applyFill="1" applyBorder="1" applyAlignment="1">
      <alignment/>
    </xf>
    <xf numFmtId="0" fontId="0" fillId="0" borderId="33" xfId="0" applyBorder="1" applyAlignment="1">
      <alignment/>
    </xf>
    <xf numFmtId="0" fontId="6" fillId="0" borderId="16" xfId="0" applyNumberFormat="1" applyFont="1" applyBorder="1" applyAlignment="1">
      <alignment/>
    </xf>
    <xf numFmtId="0" fontId="6" fillId="50" borderId="12" xfId="0" applyNumberFormat="1" applyFont="1" applyFill="1" applyBorder="1" applyAlignment="1">
      <alignment/>
    </xf>
    <xf numFmtId="0" fontId="6" fillId="12" borderId="12" xfId="0" applyNumberFormat="1" applyFont="1" applyFill="1" applyBorder="1" applyAlignment="1">
      <alignment/>
    </xf>
    <xf numFmtId="0" fontId="6" fillId="0" borderId="33" xfId="0" applyNumberFormat="1" applyFont="1" applyBorder="1" applyAlignment="1">
      <alignment/>
    </xf>
    <xf numFmtId="0" fontId="6" fillId="0" borderId="33" xfId="0" applyNumberFormat="1" applyFont="1" applyFill="1" applyBorder="1" applyAlignment="1">
      <alignment/>
    </xf>
    <xf numFmtId="0" fontId="6" fillId="0" borderId="18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6" fillId="0" borderId="32" xfId="0" applyNumberFormat="1" applyFont="1" applyBorder="1" applyAlignment="1">
      <alignment/>
    </xf>
    <xf numFmtId="49" fontId="6" fillId="43" borderId="37" xfId="0" applyNumberFormat="1" applyFont="1" applyFill="1" applyBorder="1" applyAlignment="1">
      <alignment/>
    </xf>
    <xf numFmtId="0" fontId="0" fillId="0" borderId="62" xfId="0" applyBorder="1" applyAlignment="1">
      <alignment/>
    </xf>
    <xf numFmtId="0" fontId="6" fillId="0" borderId="44" xfId="0" applyNumberFormat="1" applyFont="1" applyFill="1" applyBorder="1" applyAlignment="1">
      <alignment/>
    </xf>
    <xf numFmtId="4" fontId="82" fillId="34" borderId="28" xfId="0" applyNumberFormat="1" applyFont="1" applyFill="1" applyBorder="1" applyAlignment="1">
      <alignment horizontal="right"/>
    </xf>
    <xf numFmtId="4" fontId="82" fillId="34" borderId="29" xfId="0" applyNumberFormat="1" applyFont="1" applyFill="1" applyBorder="1" applyAlignment="1">
      <alignment horizontal="right"/>
    </xf>
    <xf numFmtId="4" fontId="83" fillId="0" borderId="56" xfId="0" applyNumberFormat="1" applyFont="1" applyFill="1" applyBorder="1" applyAlignment="1">
      <alignment/>
    </xf>
    <xf numFmtId="4" fontId="84" fillId="0" borderId="56" xfId="0" applyNumberFormat="1" applyFont="1" applyFill="1" applyBorder="1" applyAlignment="1">
      <alignment horizontal="right"/>
    </xf>
    <xf numFmtId="4" fontId="83" fillId="0" borderId="56" xfId="0" applyNumberFormat="1" applyFont="1" applyBorder="1" applyAlignment="1">
      <alignment/>
    </xf>
    <xf numFmtId="4" fontId="82" fillId="21" borderId="29" xfId="0" applyNumberFormat="1" applyFont="1" applyFill="1" applyBorder="1" applyAlignment="1">
      <alignment horizontal="right"/>
    </xf>
    <xf numFmtId="4" fontId="84" fillId="0" borderId="12" xfId="0" applyNumberFormat="1" applyFont="1" applyBorder="1" applyAlignment="1">
      <alignment horizontal="right"/>
    </xf>
    <xf numFmtId="4" fontId="84" fillId="0" borderId="12" xfId="0" applyNumberFormat="1" applyFont="1" applyFill="1" applyBorder="1" applyAlignment="1">
      <alignment horizontal="right"/>
    </xf>
    <xf numFmtId="4" fontId="84" fillId="0" borderId="56" xfId="0" applyNumberFormat="1" applyFont="1" applyBorder="1" applyAlignment="1">
      <alignment horizontal="right"/>
    </xf>
    <xf numFmtId="4" fontId="84" fillId="0" borderId="29" xfId="0" applyNumberFormat="1" applyFont="1" applyBorder="1" applyAlignment="1">
      <alignment horizontal="right"/>
    </xf>
    <xf numFmtId="4" fontId="82" fillId="0" borderId="56" xfId="0" applyNumberFormat="1" applyFont="1" applyBorder="1" applyAlignment="1">
      <alignment horizontal="right"/>
    </xf>
    <xf numFmtId="4" fontId="82" fillId="37" borderId="46" xfId="0" applyNumberFormat="1" applyFont="1" applyFill="1" applyBorder="1" applyAlignment="1">
      <alignment horizontal="right"/>
    </xf>
    <xf numFmtId="4" fontId="82" fillId="0" borderId="0" xfId="0" applyNumberFormat="1" applyFont="1" applyBorder="1" applyAlignment="1">
      <alignment horizontal="right"/>
    </xf>
    <xf numFmtId="4" fontId="84" fillId="0" borderId="0" xfId="0" applyNumberFormat="1" applyFont="1" applyAlignment="1">
      <alignment/>
    </xf>
    <xf numFmtId="4" fontId="83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21" borderId="39" xfId="0" applyFont="1" applyFill="1" applyBorder="1" applyAlignment="1">
      <alignment horizontal="center" vertical="center"/>
    </xf>
    <xf numFmtId="173" fontId="5" fillId="21" borderId="43" xfId="0" applyNumberFormat="1" applyFont="1" applyFill="1" applyBorder="1" applyAlignment="1">
      <alignment horizontal="center"/>
    </xf>
    <xf numFmtId="173" fontId="5" fillId="21" borderId="40" xfId="0" applyNumberFormat="1" applyFont="1" applyFill="1" applyBorder="1" applyAlignment="1">
      <alignment horizontal="center" vertical="center" wrapText="1"/>
    </xf>
    <xf numFmtId="173" fontId="5" fillId="21" borderId="43" xfId="0" applyNumberFormat="1" applyFont="1" applyFill="1" applyBorder="1" applyAlignment="1">
      <alignment horizontal="center" vertical="center" wrapText="1"/>
    </xf>
    <xf numFmtId="173" fontId="5" fillId="21" borderId="50" xfId="0" applyNumberFormat="1" applyFont="1" applyFill="1" applyBorder="1" applyAlignment="1">
      <alignment horizontal="center" vertical="center" wrapText="1"/>
    </xf>
    <xf numFmtId="173" fontId="5" fillId="49" borderId="4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5" fillId="21" borderId="43" xfId="0" applyNumberFormat="1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21" borderId="43" xfId="0" applyFont="1" applyFill="1" applyBorder="1" applyAlignment="1">
      <alignment horizontal="center" vertical="center" wrapText="1"/>
    </xf>
    <xf numFmtId="4" fontId="5" fillId="21" borderId="43" xfId="0" applyNumberFormat="1" applyFont="1" applyFill="1" applyBorder="1" applyAlignment="1">
      <alignment horizontal="center"/>
    </xf>
    <xf numFmtId="4" fontId="5" fillId="21" borderId="40" xfId="0" applyNumberFormat="1" applyFont="1" applyFill="1" applyBorder="1" applyAlignment="1">
      <alignment horizontal="center" vertical="center" wrapText="1"/>
    </xf>
    <xf numFmtId="4" fontId="85" fillId="21" borderId="43" xfId="0" applyNumberFormat="1" applyFont="1" applyFill="1" applyBorder="1" applyAlignment="1">
      <alignment horizontal="center" vertical="center" wrapText="1"/>
    </xf>
    <xf numFmtId="173" fontId="5" fillId="49" borderId="57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 wrapText="1"/>
    </xf>
    <xf numFmtId="0" fontId="5" fillId="21" borderId="43" xfId="0" applyFont="1" applyFill="1" applyBorder="1" applyAlignment="1">
      <alignment horizontal="center" vertical="center"/>
    </xf>
    <xf numFmtId="173" fontId="5" fillId="21" borderId="26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left"/>
    </xf>
    <xf numFmtId="49" fontId="5" fillId="37" borderId="43" xfId="0" applyNumberFormat="1" applyFont="1" applyFill="1" applyBorder="1" applyAlignment="1">
      <alignment horizontal="center" vertical="center"/>
    </xf>
    <xf numFmtId="49" fontId="5" fillId="37" borderId="43" xfId="0" applyNumberFormat="1" applyFont="1" applyFill="1" applyBorder="1" applyAlignment="1">
      <alignment horizontal="center" vertical="center" wrapText="1"/>
    </xf>
    <xf numFmtId="49" fontId="5" fillId="37" borderId="65" xfId="0" applyNumberFormat="1" applyFont="1" applyFill="1" applyBorder="1" applyAlignment="1">
      <alignment horizontal="center" vertical="center"/>
    </xf>
    <xf numFmtId="4" fontId="5" fillId="37" borderId="43" xfId="0" applyNumberFormat="1" applyFont="1" applyFill="1" applyBorder="1" applyAlignment="1">
      <alignment horizontal="center" vertical="center"/>
    </xf>
    <xf numFmtId="4" fontId="5" fillId="37" borderId="43" xfId="0" applyNumberFormat="1" applyFont="1" applyFill="1" applyBorder="1" applyAlignment="1">
      <alignment horizontal="center"/>
    </xf>
    <xf numFmtId="4" fontId="24" fillId="37" borderId="40" xfId="0" applyNumberFormat="1" applyFont="1" applyFill="1" applyBorder="1" applyAlignment="1">
      <alignment horizontal="center" vertical="center" wrapText="1"/>
    </xf>
    <xf numFmtId="4" fontId="24" fillId="37" borderId="76" xfId="0" applyNumberFormat="1" applyFont="1" applyFill="1" applyBorder="1" applyAlignment="1">
      <alignment horizontal="center" vertical="center" wrapText="1"/>
    </xf>
    <xf numFmtId="4" fontId="24" fillId="49" borderId="26" xfId="0" applyNumberFormat="1" applyFont="1" applyFill="1" applyBorder="1" applyAlignment="1">
      <alignment horizontal="center" vertical="center" wrapText="1"/>
    </xf>
    <xf numFmtId="49" fontId="5" fillId="39" borderId="43" xfId="0" applyNumberFormat="1" applyFont="1" applyFill="1" applyBorder="1" applyAlignment="1">
      <alignment horizontal="left" vertical="center"/>
    </xf>
    <xf numFmtId="49" fontId="5" fillId="40" borderId="13" xfId="0" applyNumberFormat="1" applyFont="1" applyFill="1" applyBorder="1" applyAlignment="1">
      <alignment/>
    </xf>
    <xf numFmtId="49" fontId="6" fillId="21" borderId="13" xfId="0" applyNumberFormat="1" applyFont="1" applyFill="1" applyBorder="1" applyAlignment="1">
      <alignment/>
    </xf>
    <xf numFmtId="0" fontId="5" fillId="40" borderId="37" xfId="0" applyFont="1" applyFill="1" applyBorder="1" applyAlignment="1">
      <alignment horizontal="left"/>
    </xf>
    <xf numFmtId="0" fontId="6" fillId="21" borderId="13" xfId="0" applyFont="1" applyFill="1" applyBorder="1" applyAlignment="1">
      <alignment horizontal="left"/>
    </xf>
    <xf numFmtId="49" fontId="5" fillId="42" borderId="13" xfId="0" applyNumberFormat="1" applyFont="1" applyFill="1" applyBorder="1" applyAlignment="1">
      <alignment/>
    </xf>
    <xf numFmtId="49" fontId="25" fillId="0" borderId="0" xfId="0" applyNumberFormat="1" applyFont="1" applyBorder="1" applyAlignment="1">
      <alignment/>
    </xf>
    <xf numFmtId="175" fontId="5" fillId="37" borderId="43" xfId="0" applyNumberFormat="1" applyFont="1" applyFill="1" applyBorder="1" applyAlignment="1">
      <alignment horizontal="center" vertical="center"/>
    </xf>
    <xf numFmtId="173" fontId="5" fillId="37" borderId="43" xfId="0" applyNumberFormat="1" applyFont="1" applyFill="1" applyBorder="1" applyAlignment="1">
      <alignment horizontal="center"/>
    </xf>
    <xf numFmtId="173" fontId="24" fillId="37" borderId="40" xfId="0" applyNumberFormat="1" applyFont="1" applyFill="1" applyBorder="1" applyAlignment="1">
      <alignment horizontal="center" vertical="center" wrapText="1"/>
    </xf>
    <xf numFmtId="173" fontId="24" fillId="37" borderId="76" xfId="0" applyNumberFormat="1" applyFont="1" applyFill="1" applyBorder="1" applyAlignment="1">
      <alignment horizontal="center" vertical="center" wrapText="1"/>
    </xf>
    <xf numFmtId="173" fontId="24" fillId="49" borderId="26" xfId="0" applyNumberFormat="1" applyFont="1" applyFill="1" applyBorder="1" applyAlignment="1">
      <alignment horizontal="center" vertical="center" wrapText="1"/>
    </xf>
    <xf numFmtId="49" fontId="5" fillId="40" borderId="29" xfId="0" applyNumberFormat="1" applyFont="1" applyFill="1" applyBorder="1" applyAlignment="1">
      <alignment/>
    </xf>
    <xf numFmtId="0" fontId="6" fillId="21" borderId="77" xfId="0" applyFont="1" applyFill="1" applyBorder="1" applyAlignment="1">
      <alignment/>
    </xf>
    <xf numFmtId="49" fontId="6" fillId="21" borderId="29" xfId="0" applyNumberFormat="1" applyFont="1" applyFill="1" applyBorder="1" applyAlignment="1">
      <alignment/>
    </xf>
    <xf numFmtId="49" fontId="6" fillId="41" borderId="29" xfId="0" applyNumberFormat="1" applyFont="1" applyFill="1" applyBorder="1" applyAlignment="1">
      <alignment/>
    </xf>
    <xf numFmtId="49" fontId="6" fillId="21" borderId="56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/>
    </xf>
    <xf numFmtId="173" fontId="24" fillId="37" borderId="78" xfId="0" applyNumberFormat="1" applyFont="1" applyFill="1" applyBorder="1" applyAlignment="1">
      <alignment horizontal="center" vertical="center" wrapText="1"/>
    </xf>
    <xf numFmtId="49" fontId="5" fillId="39" borderId="65" xfId="0" applyNumberFormat="1" applyFont="1" applyFill="1" applyBorder="1" applyAlignment="1">
      <alignment horizontal="left" vertical="center"/>
    </xf>
    <xf numFmtId="49" fontId="5" fillId="51" borderId="43" xfId="0" applyNumberFormat="1" applyFont="1" applyFill="1" applyBorder="1" applyAlignment="1">
      <alignment horizontal="center" vertical="center"/>
    </xf>
    <xf numFmtId="173" fontId="24" fillId="52" borderId="26" xfId="0" applyNumberFormat="1" applyFont="1" applyFill="1" applyBorder="1" applyAlignment="1">
      <alignment horizontal="center" vertical="center" wrapText="1"/>
    </xf>
    <xf numFmtId="49" fontId="6" fillId="41" borderId="56" xfId="0" applyNumberFormat="1" applyFont="1" applyFill="1" applyBorder="1" applyAlignment="1">
      <alignment/>
    </xf>
    <xf numFmtId="49" fontId="6" fillId="41" borderId="13" xfId="0" applyNumberFormat="1" applyFont="1" applyFill="1" applyBorder="1" applyAlignment="1">
      <alignment/>
    </xf>
    <xf numFmtId="173" fontId="24" fillId="51" borderId="40" xfId="0" applyNumberFormat="1" applyFont="1" applyFill="1" applyBorder="1" applyAlignment="1">
      <alignment horizontal="center" vertical="center" wrapText="1"/>
    </xf>
    <xf numFmtId="173" fontId="24" fillId="51" borderId="78" xfId="0" applyNumberFormat="1" applyFont="1" applyFill="1" applyBorder="1" applyAlignment="1">
      <alignment horizontal="center" vertical="center" wrapText="1"/>
    </xf>
    <xf numFmtId="49" fontId="5" fillId="51" borderId="43" xfId="0" applyNumberFormat="1" applyFont="1" applyFill="1" applyBorder="1" applyAlignment="1">
      <alignment horizontal="center" vertical="center" wrapText="1"/>
    </xf>
    <xf numFmtId="49" fontId="5" fillId="51" borderId="65" xfId="0" applyNumberFormat="1" applyFont="1" applyFill="1" applyBorder="1" applyAlignment="1">
      <alignment horizontal="center" vertical="center"/>
    </xf>
    <xf numFmtId="175" fontId="5" fillId="51" borderId="43" xfId="0" applyNumberFormat="1" applyFont="1" applyFill="1" applyBorder="1" applyAlignment="1">
      <alignment horizontal="center" vertical="center"/>
    </xf>
    <xf numFmtId="173" fontId="5" fillId="51" borderId="43" xfId="0" applyNumberFormat="1" applyFont="1" applyFill="1" applyBorder="1" applyAlignment="1">
      <alignment horizontal="center"/>
    </xf>
    <xf numFmtId="49" fontId="5" fillId="37" borderId="79" xfId="0" applyNumberFormat="1" applyFont="1" applyFill="1" applyBorder="1" applyAlignment="1">
      <alignment horizontal="center" vertical="center" wrapText="1"/>
    </xf>
    <xf numFmtId="175" fontId="5" fillId="37" borderId="39" xfId="0" applyNumberFormat="1" applyFont="1" applyFill="1" applyBorder="1" applyAlignment="1">
      <alignment horizontal="center" vertical="center"/>
    </xf>
    <xf numFmtId="173" fontId="24" fillId="49" borderId="76" xfId="0" applyNumberFormat="1" applyFont="1" applyFill="1" applyBorder="1" applyAlignment="1">
      <alignment horizontal="center" vertical="center" wrapText="1"/>
    </xf>
    <xf numFmtId="49" fontId="5" fillId="40" borderId="11" xfId="0" applyNumberFormat="1" applyFont="1" applyFill="1" applyBorder="1" applyAlignment="1">
      <alignment/>
    </xf>
    <xf numFmtId="0" fontId="6" fillId="41" borderId="13" xfId="0" applyFont="1" applyFill="1" applyBorder="1" applyAlignment="1">
      <alignment/>
    </xf>
    <xf numFmtId="0" fontId="6" fillId="21" borderId="13" xfId="0" applyFont="1" applyFill="1" applyBorder="1" applyAlignment="1">
      <alignment/>
    </xf>
    <xf numFmtId="4" fontId="5" fillId="37" borderId="39" xfId="0" applyNumberFormat="1" applyFont="1" applyFill="1" applyBorder="1" applyAlignment="1">
      <alignment horizontal="center" vertical="center"/>
    </xf>
    <xf numFmtId="4" fontId="24" fillId="49" borderId="76" xfId="0" applyNumberFormat="1" applyFont="1" applyFill="1" applyBorder="1" applyAlignment="1">
      <alignment horizontal="center" vertical="center" wrapText="1"/>
    </xf>
    <xf numFmtId="4" fontId="24" fillId="49" borderId="57" xfId="0" applyNumberFormat="1" applyFont="1" applyFill="1" applyBorder="1" applyAlignment="1">
      <alignment horizontal="center" vertical="center" wrapText="1"/>
    </xf>
    <xf numFmtId="49" fontId="5" fillId="21" borderId="13" xfId="0" applyNumberFormat="1" applyFont="1" applyFill="1" applyBorder="1" applyAlignment="1">
      <alignment/>
    </xf>
    <xf numFmtId="49" fontId="5" fillId="41" borderId="13" xfId="0" applyNumberFormat="1" applyFont="1" applyFill="1" applyBorder="1" applyAlignment="1">
      <alignment/>
    </xf>
    <xf numFmtId="49" fontId="5" fillId="21" borderId="80" xfId="0" applyNumberFormat="1" applyFont="1" applyFill="1" applyBorder="1" applyAlignment="1">
      <alignment/>
    </xf>
    <xf numFmtId="173" fontId="24" fillId="49" borderId="81" xfId="0" applyNumberFormat="1" applyFont="1" applyFill="1" applyBorder="1" applyAlignment="1">
      <alignment horizontal="center" vertical="center" wrapText="1"/>
    </xf>
    <xf numFmtId="49" fontId="5" fillId="40" borderId="14" xfId="0" applyNumberFormat="1" applyFont="1" applyFill="1" applyBorder="1" applyAlignment="1">
      <alignment/>
    </xf>
    <xf numFmtId="173" fontId="24" fillId="51" borderId="76" xfId="0" applyNumberFormat="1" applyFont="1" applyFill="1" applyBorder="1" applyAlignment="1">
      <alignment horizontal="center" vertical="center" wrapText="1"/>
    </xf>
    <xf numFmtId="49" fontId="5" fillId="42" borderId="19" xfId="0" applyNumberFormat="1" applyFont="1" applyFill="1" applyBorder="1" applyAlignment="1">
      <alignment/>
    </xf>
    <xf numFmtId="49" fontId="6" fillId="21" borderId="56" xfId="0" applyNumberFormat="1" applyFont="1" applyFill="1" applyBorder="1" applyAlignment="1">
      <alignment/>
    </xf>
    <xf numFmtId="49" fontId="5" fillId="37" borderId="39" xfId="0" applyNumberFormat="1" applyFont="1" applyFill="1" applyBorder="1" applyAlignment="1">
      <alignment horizontal="center" vertical="center"/>
    </xf>
    <xf numFmtId="49" fontId="5" fillId="37" borderId="39" xfId="0" applyNumberFormat="1" applyFont="1" applyFill="1" applyBorder="1" applyAlignment="1">
      <alignment horizontal="center" vertical="center" wrapText="1"/>
    </xf>
    <xf numFmtId="49" fontId="5" fillId="37" borderId="82" xfId="0" applyNumberFormat="1" applyFont="1" applyFill="1" applyBorder="1" applyAlignment="1">
      <alignment horizontal="center" vertical="center"/>
    </xf>
    <xf numFmtId="173" fontId="24" fillId="49" borderId="57" xfId="0" applyNumberFormat="1" applyFont="1" applyFill="1" applyBorder="1" applyAlignment="1">
      <alignment horizontal="center" vertical="center" wrapText="1"/>
    </xf>
    <xf numFmtId="49" fontId="5" fillId="40" borderId="63" xfId="0" applyNumberFormat="1" applyFont="1" applyFill="1" applyBorder="1" applyAlignment="1">
      <alignment/>
    </xf>
    <xf numFmtId="49" fontId="5" fillId="40" borderId="37" xfId="0" applyNumberFormat="1" applyFont="1" applyFill="1" applyBorder="1" applyAlignment="1">
      <alignment/>
    </xf>
    <xf numFmtId="49" fontId="5" fillId="51" borderId="39" xfId="0" applyNumberFormat="1" applyFont="1" applyFill="1" applyBorder="1" applyAlignment="1">
      <alignment horizontal="center" vertical="center" wrapText="1"/>
    </xf>
    <xf numFmtId="49" fontId="5" fillId="51" borderId="82" xfId="0" applyNumberFormat="1" applyFont="1" applyFill="1" applyBorder="1" applyAlignment="1">
      <alignment horizontal="center" vertical="center"/>
    </xf>
    <xf numFmtId="173" fontId="5" fillId="51" borderId="39" xfId="0" applyNumberFormat="1" applyFont="1" applyFill="1" applyBorder="1" applyAlignment="1">
      <alignment horizontal="center"/>
    </xf>
    <xf numFmtId="173" fontId="24" fillId="51" borderId="26" xfId="0" applyNumberFormat="1" applyFont="1" applyFill="1" applyBorder="1" applyAlignment="1">
      <alignment horizontal="center" vertical="center" wrapText="1"/>
    </xf>
    <xf numFmtId="173" fontId="24" fillId="52" borderId="57" xfId="0" applyNumberFormat="1" applyFont="1" applyFill="1" applyBorder="1" applyAlignment="1">
      <alignment horizontal="center" vertical="center" wrapText="1"/>
    </xf>
    <xf numFmtId="173" fontId="24" fillId="52" borderId="81" xfId="0" applyNumberFormat="1" applyFont="1" applyFill="1" applyBorder="1" applyAlignment="1">
      <alignment horizontal="center" vertical="center" wrapText="1"/>
    </xf>
    <xf numFmtId="49" fontId="5" fillId="39" borderId="40" xfId="0" applyNumberFormat="1" applyFont="1" applyFill="1" applyBorder="1" applyAlignment="1">
      <alignment horizontal="left" vertical="center"/>
    </xf>
    <xf numFmtId="49" fontId="5" fillId="40" borderId="19" xfId="0" applyNumberFormat="1" applyFont="1" applyFill="1" applyBorder="1" applyAlignment="1">
      <alignment/>
    </xf>
    <xf numFmtId="0" fontId="34" fillId="0" borderId="0" xfId="0" applyFont="1" applyBorder="1" applyAlignment="1">
      <alignment vertical="top"/>
    </xf>
    <xf numFmtId="0" fontId="34" fillId="0" borderId="0" xfId="0" applyFont="1" applyFill="1" applyBorder="1" applyAlignment="1">
      <alignment vertical="top" wrapText="1"/>
    </xf>
    <xf numFmtId="173" fontId="24" fillId="53" borderId="26" xfId="0" applyNumberFormat="1" applyFont="1" applyFill="1" applyBorder="1" applyAlignment="1">
      <alignment horizontal="center" vertical="center" wrapText="1"/>
    </xf>
    <xf numFmtId="49" fontId="5" fillId="44" borderId="65" xfId="0" applyNumberFormat="1" applyFont="1" applyFill="1" applyBorder="1" applyAlignment="1">
      <alignment horizontal="left" vertical="center" wrapText="1"/>
    </xf>
    <xf numFmtId="49" fontId="5" fillId="53" borderId="65" xfId="0" applyNumberFormat="1" applyFont="1" applyFill="1" applyBorder="1" applyAlignment="1">
      <alignment horizontal="center" vertical="center"/>
    </xf>
    <xf numFmtId="173" fontId="5" fillId="53" borderId="43" xfId="0" applyNumberFormat="1" applyFont="1" applyFill="1" applyBorder="1" applyAlignment="1">
      <alignment horizontal="center" vertical="center"/>
    </xf>
    <xf numFmtId="173" fontId="24" fillId="53" borderId="40" xfId="0" applyNumberFormat="1" applyFont="1" applyFill="1" applyBorder="1" applyAlignment="1">
      <alignment horizontal="center" vertical="center" wrapText="1"/>
    </xf>
    <xf numFmtId="0" fontId="6" fillId="21" borderId="0" xfId="0" applyFont="1" applyFill="1" applyBorder="1" applyAlignment="1">
      <alignment/>
    </xf>
    <xf numFmtId="49" fontId="5" fillId="40" borderId="61" xfId="0" applyNumberFormat="1" applyFont="1" applyFill="1" applyBorder="1" applyAlignment="1">
      <alignment/>
    </xf>
    <xf numFmtId="49" fontId="5" fillId="53" borderId="43" xfId="0" applyNumberFormat="1" applyFont="1" applyFill="1" applyBorder="1" applyAlignment="1">
      <alignment horizontal="center" vertical="center" wrapText="1"/>
    </xf>
    <xf numFmtId="49" fontId="5" fillId="53" borderId="43" xfId="0" applyNumberFormat="1" applyFont="1" applyFill="1" applyBorder="1" applyAlignment="1">
      <alignment horizontal="center" vertical="center"/>
    </xf>
    <xf numFmtId="0" fontId="6" fillId="41" borderId="83" xfId="0" applyFont="1" applyFill="1" applyBorder="1" applyAlignment="1">
      <alignment horizontal="left"/>
    </xf>
    <xf numFmtId="173" fontId="24" fillId="37" borderId="26" xfId="0" applyNumberFormat="1" applyFont="1" applyFill="1" applyBorder="1" applyAlignment="1">
      <alignment horizontal="center" vertical="center" wrapText="1"/>
    </xf>
    <xf numFmtId="173" fontId="24" fillId="54" borderId="57" xfId="0" applyNumberFormat="1" applyFont="1" applyFill="1" applyBorder="1" applyAlignment="1">
      <alignment horizontal="center" vertical="center" wrapText="1"/>
    </xf>
    <xf numFmtId="173" fontId="5" fillId="53" borderId="43" xfId="0" applyNumberFormat="1" applyFont="1" applyFill="1" applyBorder="1" applyAlignment="1">
      <alignment horizontal="center"/>
    </xf>
    <xf numFmtId="173" fontId="5" fillId="37" borderId="43" xfId="0" applyNumberFormat="1" applyFont="1" applyFill="1" applyBorder="1" applyAlignment="1">
      <alignment horizontal="center" vertical="center"/>
    </xf>
    <xf numFmtId="0" fontId="6" fillId="41" borderId="32" xfId="0" applyFont="1" applyFill="1" applyBorder="1" applyAlignment="1">
      <alignment/>
    </xf>
    <xf numFmtId="49" fontId="5" fillId="42" borderId="32" xfId="0" applyNumberFormat="1" applyFont="1" applyFill="1" applyBorder="1" applyAlignment="1">
      <alignment/>
    </xf>
    <xf numFmtId="173" fontId="24" fillId="54" borderId="84" xfId="0" applyNumberFormat="1" applyFont="1" applyFill="1" applyBorder="1" applyAlignment="1">
      <alignment horizontal="center" vertical="center" wrapText="1"/>
    </xf>
    <xf numFmtId="49" fontId="5" fillId="44" borderId="39" xfId="0" applyNumberFormat="1" applyFont="1" applyFill="1" applyBorder="1" applyAlignment="1">
      <alignment horizontal="left" vertical="center" wrapText="1"/>
    </xf>
    <xf numFmtId="49" fontId="5" fillId="42" borderId="47" xfId="0" applyNumberFormat="1" applyFont="1" applyFill="1" applyBorder="1" applyAlignment="1">
      <alignment/>
    </xf>
    <xf numFmtId="175" fontId="25" fillId="0" borderId="0" xfId="0" applyNumberFormat="1" applyFont="1" applyBorder="1" applyAlignment="1">
      <alignment/>
    </xf>
    <xf numFmtId="173" fontId="5" fillId="53" borderId="39" xfId="0" applyNumberFormat="1" applyFont="1" applyFill="1" applyBorder="1" applyAlignment="1">
      <alignment horizontal="center" vertical="center"/>
    </xf>
    <xf numFmtId="173" fontId="24" fillId="53" borderId="85" xfId="0" applyNumberFormat="1" applyFont="1" applyFill="1" applyBorder="1" applyAlignment="1">
      <alignment horizontal="center" vertical="center" wrapText="1"/>
    </xf>
    <xf numFmtId="173" fontId="24" fillId="53" borderId="76" xfId="0" applyNumberFormat="1" applyFont="1" applyFill="1" applyBorder="1" applyAlignment="1">
      <alignment horizontal="center" vertical="center" wrapText="1"/>
    </xf>
    <xf numFmtId="177" fontId="5" fillId="37" borderId="39" xfId="0" applyNumberFormat="1" applyFont="1" applyFill="1" applyBorder="1" applyAlignment="1">
      <alignment horizontal="center" vertical="center"/>
    </xf>
    <xf numFmtId="177" fontId="5" fillId="37" borderId="43" xfId="0" applyNumberFormat="1" applyFont="1" applyFill="1" applyBorder="1" applyAlignment="1">
      <alignment horizontal="center"/>
    </xf>
    <xf numFmtId="177" fontId="24" fillId="37" borderId="85" xfId="0" applyNumberFormat="1" applyFont="1" applyFill="1" applyBorder="1" applyAlignment="1">
      <alignment horizontal="center" vertical="center" wrapText="1"/>
    </xf>
    <xf numFmtId="177" fontId="24" fillId="37" borderId="76" xfId="0" applyNumberFormat="1" applyFont="1" applyFill="1" applyBorder="1" applyAlignment="1">
      <alignment horizontal="center" vertical="center" wrapText="1"/>
    </xf>
    <xf numFmtId="177" fontId="24" fillId="49" borderId="76" xfId="0" applyNumberFormat="1" applyFont="1" applyFill="1" applyBorder="1" applyAlignment="1">
      <alignment horizontal="center" vertical="center" wrapText="1"/>
    </xf>
    <xf numFmtId="173" fontId="5" fillId="37" borderId="86" xfId="0" applyNumberFormat="1" applyFont="1" applyFill="1" applyBorder="1" applyAlignment="1">
      <alignment horizontal="center" vertical="center"/>
    </xf>
    <xf numFmtId="173" fontId="5" fillId="37" borderId="86" xfId="0" applyNumberFormat="1" applyFont="1" applyFill="1" applyBorder="1" applyAlignment="1">
      <alignment horizontal="center"/>
    </xf>
    <xf numFmtId="173" fontId="24" fillId="37" borderId="85" xfId="0" applyNumberFormat="1" applyFont="1" applyFill="1" applyBorder="1" applyAlignment="1">
      <alignment horizontal="center" vertical="center" wrapText="1"/>
    </xf>
    <xf numFmtId="173" fontId="24" fillId="54" borderId="76" xfId="0" applyNumberFormat="1" applyFont="1" applyFill="1" applyBorder="1" applyAlignment="1">
      <alignment horizontal="center" vertical="center" wrapText="1"/>
    </xf>
    <xf numFmtId="49" fontId="5" fillId="44" borderId="43" xfId="0" applyNumberFormat="1" applyFont="1" applyFill="1" applyBorder="1" applyAlignment="1">
      <alignment horizontal="left" vertical="center" wrapText="1"/>
    </xf>
    <xf numFmtId="49" fontId="5" fillId="40" borderId="28" xfId="0" applyNumberFormat="1" applyFont="1" applyFill="1" applyBorder="1" applyAlignment="1">
      <alignment/>
    </xf>
    <xf numFmtId="49" fontId="32" fillId="0" borderId="0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/>
    </xf>
    <xf numFmtId="0" fontId="6" fillId="39" borderId="60" xfId="0" applyFont="1" applyFill="1" applyBorder="1" applyAlignment="1">
      <alignment/>
    </xf>
    <xf numFmtId="49" fontId="32" fillId="0" borderId="21" xfId="0" applyNumberFormat="1" applyFont="1" applyFill="1" applyBorder="1" applyAlignment="1">
      <alignment horizontal="center" vertical="center"/>
    </xf>
    <xf numFmtId="49" fontId="5" fillId="46" borderId="25" xfId="0" applyNumberFormat="1" applyFont="1" applyFill="1" applyBorder="1" applyAlignment="1">
      <alignment horizontal="center" vertical="center"/>
    </xf>
    <xf numFmtId="0" fontId="35" fillId="46" borderId="25" xfId="0" applyFont="1" applyFill="1" applyBorder="1" applyAlignment="1">
      <alignment horizontal="center" vertical="center" wrapText="1"/>
    </xf>
    <xf numFmtId="0" fontId="5" fillId="46" borderId="87" xfId="0" applyFont="1" applyFill="1" applyBorder="1" applyAlignment="1">
      <alignment horizontal="center" vertical="center"/>
    </xf>
    <xf numFmtId="4" fontId="5" fillId="46" borderId="43" xfId="0" applyNumberFormat="1" applyFont="1" applyFill="1" applyBorder="1" applyAlignment="1">
      <alignment horizontal="center"/>
    </xf>
    <xf numFmtId="49" fontId="40" fillId="46" borderId="39" xfId="0" applyNumberFormat="1" applyFont="1" applyFill="1" applyBorder="1" applyAlignment="1">
      <alignment horizontal="center" vertical="center" textRotation="90"/>
    </xf>
    <xf numFmtId="49" fontId="40" fillId="46" borderId="25" xfId="0" applyNumberFormat="1" applyFont="1" applyFill="1" applyBorder="1" applyAlignment="1">
      <alignment horizontal="center" vertical="center" textRotation="90"/>
    </xf>
    <xf numFmtId="4" fontId="6" fillId="10" borderId="41" xfId="0" applyNumberFormat="1" applyFont="1" applyFill="1" applyBorder="1" applyAlignment="1">
      <alignment/>
    </xf>
    <xf numFmtId="4" fontId="6" fillId="21" borderId="31" xfId="0" applyNumberFormat="1" applyFont="1" applyFill="1" applyBorder="1" applyAlignment="1">
      <alignment/>
    </xf>
    <xf numFmtId="173" fontId="0" fillId="0" borderId="62" xfId="0" applyNumberFormat="1" applyFont="1" applyBorder="1" applyAlignment="1">
      <alignment/>
    </xf>
    <xf numFmtId="4" fontId="6" fillId="0" borderId="41" xfId="0" applyNumberFormat="1" applyFont="1" applyFill="1" applyBorder="1" applyAlignment="1">
      <alignment/>
    </xf>
    <xf numFmtId="4" fontId="6" fillId="37" borderId="38" xfId="0" applyNumberFormat="1" applyFont="1" applyFill="1" applyBorder="1" applyAlignment="1">
      <alignment/>
    </xf>
    <xf numFmtId="4" fontId="5" fillId="44" borderId="2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_BuiltIn_Neutrálna 1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4BD5E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="124" zoomScaleNormal="124" zoomScalePageLayoutView="0" workbookViewId="0" topLeftCell="A1">
      <selection activeCell="B18" sqref="B18"/>
    </sheetView>
  </sheetViews>
  <sheetFormatPr defaultColWidth="11.57421875" defaultRowHeight="12.75"/>
  <cols>
    <col min="1" max="1" width="7.7109375" style="0" customWidth="1"/>
    <col min="2" max="2" width="57.8515625" style="0" customWidth="1"/>
  </cols>
  <sheetData>
    <row r="1" ht="13.5" customHeight="1">
      <c r="A1" s="1" t="s">
        <v>0</v>
      </c>
    </row>
    <row r="2" spans="1:2" ht="12.75">
      <c r="A2" s="2">
        <v>111</v>
      </c>
      <c r="B2" t="s">
        <v>1</v>
      </c>
    </row>
    <row r="3" spans="1:2" ht="12.75">
      <c r="A3" s="2" t="s">
        <v>2</v>
      </c>
      <c r="B3" t="s">
        <v>3</v>
      </c>
    </row>
    <row r="4" spans="1:2" ht="12.75">
      <c r="A4" s="2" t="s">
        <v>4</v>
      </c>
      <c r="B4" t="s">
        <v>5</v>
      </c>
    </row>
    <row r="5" spans="1:2" ht="12.75">
      <c r="A5" s="2" t="s">
        <v>6</v>
      </c>
      <c r="B5" t="s">
        <v>7</v>
      </c>
    </row>
    <row r="6" spans="1:2" ht="12.75">
      <c r="A6" s="2" t="s">
        <v>8</v>
      </c>
      <c r="B6" t="s">
        <v>9</v>
      </c>
    </row>
    <row r="7" spans="1:2" ht="12.75">
      <c r="A7" s="2">
        <v>41</v>
      </c>
      <c r="B7" t="s">
        <v>10</v>
      </c>
    </row>
    <row r="8" spans="1:2" ht="12.75">
      <c r="A8" s="2">
        <v>42</v>
      </c>
      <c r="B8" t="s">
        <v>11</v>
      </c>
    </row>
    <row r="9" spans="1:2" ht="12.75">
      <c r="A9" s="2">
        <v>43</v>
      </c>
      <c r="B9" t="s">
        <v>12</v>
      </c>
    </row>
    <row r="10" spans="1:2" ht="12.75">
      <c r="A10" s="2">
        <v>51</v>
      </c>
      <c r="B10" t="s">
        <v>13</v>
      </c>
    </row>
    <row r="11" spans="1:2" ht="12.75">
      <c r="A11" s="2">
        <v>52</v>
      </c>
      <c r="B11" t="s">
        <v>14</v>
      </c>
    </row>
    <row r="12" spans="1:2" ht="12.75">
      <c r="A12" s="2">
        <v>71</v>
      </c>
      <c r="B12" t="s">
        <v>15</v>
      </c>
    </row>
    <row r="14" spans="1:3" ht="24.75" customHeight="1">
      <c r="A14" s="553" t="s">
        <v>16</v>
      </c>
      <c r="B14" s="553"/>
      <c r="C14" s="553"/>
    </row>
  </sheetData>
  <sheetProtection selectLockedCells="1" selectUnlockedCells="1"/>
  <mergeCells count="1">
    <mergeCell ref="A14:C1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66">
      <selection activeCell="J66" sqref="J1:J16384"/>
    </sheetView>
  </sheetViews>
  <sheetFormatPr defaultColWidth="11.57421875" defaultRowHeight="12.75"/>
  <cols>
    <col min="1" max="1" width="5.140625" style="0" customWidth="1"/>
    <col min="2" max="2" width="4.00390625" style="0" bestFit="1" customWidth="1"/>
    <col min="3" max="3" width="7.7109375" style="0" customWidth="1"/>
    <col min="4" max="4" width="7.57421875" style="0" customWidth="1"/>
    <col min="5" max="5" width="39.140625" style="0" customWidth="1"/>
    <col min="6" max="6" width="13.140625" style="72" customWidth="1"/>
    <col min="7" max="7" width="13.7109375" style="72" customWidth="1"/>
    <col min="8" max="8" width="13.28125" style="73" customWidth="1"/>
    <col min="9" max="9" width="14.140625" style="72" customWidth="1"/>
    <col min="10" max="10" width="12.7109375" style="73" customWidth="1"/>
    <col min="11" max="11" width="13.28125" style="72" customWidth="1"/>
    <col min="12" max="12" width="12.57421875" style="72" customWidth="1"/>
  </cols>
  <sheetData>
    <row r="1" spans="1:11" ht="20.25" customHeight="1">
      <c r="A1" s="599" t="s">
        <v>341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</row>
    <row r="2" spans="1:12" ht="12.75">
      <c r="A2" s="74"/>
      <c r="B2" s="74"/>
      <c r="C2" s="74"/>
      <c r="D2" s="74"/>
      <c r="E2" s="74"/>
      <c r="F2" s="76"/>
      <c r="G2" s="76"/>
      <c r="H2" s="76"/>
      <c r="I2" s="76"/>
      <c r="J2" s="76"/>
      <c r="K2" s="76"/>
      <c r="L2" s="76"/>
    </row>
    <row r="3" spans="1:12" ht="12.75" customHeight="1">
      <c r="A3" s="574"/>
      <c r="B3" s="575" t="s">
        <v>73</v>
      </c>
      <c r="C3" s="575"/>
      <c r="D3" s="576" t="s">
        <v>74</v>
      </c>
      <c r="E3" s="576"/>
      <c r="F3" s="618" t="s">
        <v>75</v>
      </c>
      <c r="G3" s="618"/>
      <c r="H3" s="618"/>
      <c r="I3" s="618"/>
      <c r="J3" s="618"/>
      <c r="K3" s="618"/>
      <c r="L3" s="618"/>
    </row>
    <row r="4" spans="1:12" ht="12.75">
      <c r="A4" s="574"/>
      <c r="B4" s="574"/>
      <c r="C4" s="575"/>
      <c r="D4" s="576"/>
      <c r="E4" s="576"/>
      <c r="F4" s="578" t="s">
        <v>21</v>
      </c>
      <c r="G4" s="578"/>
      <c r="H4" s="578"/>
      <c r="I4" s="578"/>
      <c r="J4" s="578"/>
      <c r="K4" s="578"/>
      <c r="L4" s="578"/>
    </row>
    <row r="5" spans="1:12" ht="12.75" customHeight="1">
      <c r="A5" s="574"/>
      <c r="B5" s="574"/>
      <c r="C5" s="575"/>
      <c r="D5" s="576"/>
      <c r="E5" s="576"/>
      <c r="F5" s="579" t="s">
        <v>814</v>
      </c>
      <c r="G5" s="579" t="s">
        <v>858</v>
      </c>
      <c r="H5" s="579" t="s">
        <v>893</v>
      </c>
      <c r="I5" s="580" t="s">
        <v>861</v>
      </c>
      <c r="J5" s="619" t="s">
        <v>76</v>
      </c>
      <c r="K5" s="619" t="s">
        <v>829</v>
      </c>
      <c r="L5" s="620" t="s">
        <v>870</v>
      </c>
    </row>
    <row r="6" spans="1:12" ht="42" customHeight="1">
      <c r="A6" s="574"/>
      <c r="B6" s="574"/>
      <c r="C6" s="575"/>
      <c r="D6" s="576"/>
      <c r="E6" s="576"/>
      <c r="F6" s="579"/>
      <c r="G6" s="579"/>
      <c r="H6" s="579"/>
      <c r="I6" s="580"/>
      <c r="J6" s="619"/>
      <c r="K6" s="619"/>
      <c r="L6" s="620"/>
    </row>
    <row r="7" spans="1:12" ht="26.25" customHeight="1">
      <c r="A7" s="78"/>
      <c r="B7" s="582" t="s">
        <v>342</v>
      </c>
      <c r="C7" s="582"/>
      <c r="D7" s="582"/>
      <c r="E7" s="582"/>
      <c r="F7" s="382">
        <f aca="true" t="shared" si="0" ref="F7:L7">F8</f>
        <v>1857652.99</v>
      </c>
      <c r="G7" s="382">
        <f t="shared" si="0"/>
        <v>1982433.3699999999</v>
      </c>
      <c r="H7" s="382">
        <f t="shared" si="0"/>
        <v>2029000</v>
      </c>
      <c r="I7" s="382">
        <f t="shared" si="0"/>
        <v>2030793.9</v>
      </c>
      <c r="J7" s="382">
        <f t="shared" si="0"/>
        <v>2050241</v>
      </c>
      <c r="K7" s="382">
        <f t="shared" si="0"/>
        <v>2026700</v>
      </c>
      <c r="L7" s="382">
        <f t="shared" si="0"/>
        <v>2026400</v>
      </c>
    </row>
    <row r="8" spans="1:12" ht="13.5" thickBot="1">
      <c r="A8" s="146" t="s">
        <v>78</v>
      </c>
      <c r="B8" s="81" t="s">
        <v>101</v>
      </c>
      <c r="C8" s="583" t="s">
        <v>102</v>
      </c>
      <c r="D8" s="583"/>
      <c r="E8" s="583"/>
      <c r="F8" s="363">
        <f>SUM(F9+F104+F108+F124+F112)</f>
        <v>1857652.99</v>
      </c>
      <c r="G8" s="363">
        <f aca="true" t="shared" si="1" ref="G8:L8">SUM(G9+G104+G108+G124+G112)</f>
        <v>1982433.3699999999</v>
      </c>
      <c r="H8" s="363">
        <f t="shared" si="1"/>
        <v>2029000</v>
      </c>
      <c r="I8" s="363">
        <f t="shared" si="1"/>
        <v>2030793.9</v>
      </c>
      <c r="J8" s="363">
        <f t="shared" si="1"/>
        <v>2050241</v>
      </c>
      <c r="K8" s="363">
        <f t="shared" si="1"/>
        <v>2026700</v>
      </c>
      <c r="L8" s="363">
        <f t="shared" si="1"/>
        <v>2026400</v>
      </c>
    </row>
    <row r="9" spans="1:12" ht="13.5" thickBot="1">
      <c r="A9" s="146" t="s">
        <v>81</v>
      </c>
      <c r="B9" s="83"/>
      <c r="C9" s="147" t="s">
        <v>343</v>
      </c>
      <c r="D9" s="621" t="s">
        <v>344</v>
      </c>
      <c r="E9" s="621"/>
      <c r="F9" s="388">
        <f>SUM(F10+F35+F59+F83+F88)</f>
        <v>289013.55</v>
      </c>
      <c r="G9" s="388">
        <f aca="true" t="shared" si="2" ref="G9:L9">SUM(G10+G35+G59+G83+G88)</f>
        <v>304422</v>
      </c>
      <c r="H9" s="388">
        <f t="shared" si="2"/>
        <v>318100</v>
      </c>
      <c r="I9" s="388">
        <f t="shared" si="2"/>
        <v>318100</v>
      </c>
      <c r="J9" s="388">
        <f t="shared" si="2"/>
        <v>345150</v>
      </c>
      <c r="K9" s="388">
        <f t="shared" si="2"/>
        <v>343700</v>
      </c>
      <c r="L9" s="388">
        <f t="shared" si="2"/>
        <v>343400</v>
      </c>
    </row>
    <row r="10" spans="1:12" ht="13.5" thickBot="1">
      <c r="A10" s="146" t="s">
        <v>84</v>
      </c>
      <c r="B10" s="83"/>
      <c r="C10" s="87"/>
      <c r="D10" s="605" t="s">
        <v>345</v>
      </c>
      <c r="E10" s="605"/>
      <c r="F10" s="302">
        <f aca="true" t="shared" si="3" ref="F10:L10">SUM(F11:F34)</f>
        <v>34863.22</v>
      </c>
      <c r="G10" s="302">
        <f t="shared" si="3"/>
        <v>37665.33</v>
      </c>
      <c r="H10" s="302">
        <f t="shared" si="3"/>
        <v>36050</v>
      </c>
      <c r="I10" s="302">
        <f t="shared" si="3"/>
        <v>36050</v>
      </c>
      <c r="J10" s="302">
        <f t="shared" si="3"/>
        <v>39900</v>
      </c>
      <c r="K10" s="302">
        <f t="shared" si="3"/>
        <v>40400</v>
      </c>
      <c r="L10" s="302">
        <f t="shared" si="3"/>
        <v>40400</v>
      </c>
    </row>
    <row r="11" spans="1:12" ht="12.75" customHeight="1" thickBot="1">
      <c r="A11" s="146" t="s">
        <v>86</v>
      </c>
      <c r="B11" s="517">
        <v>41</v>
      </c>
      <c r="C11" s="87"/>
      <c r="D11" s="88">
        <v>611</v>
      </c>
      <c r="E11" s="89" t="s">
        <v>85</v>
      </c>
      <c r="F11" s="299">
        <v>18368.64</v>
      </c>
      <c r="G11" s="299">
        <v>21927.33</v>
      </c>
      <c r="H11" s="299">
        <v>19000</v>
      </c>
      <c r="I11" s="299">
        <v>19000</v>
      </c>
      <c r="J11" s="299">
        <v>22000</v>
      </c>
      <c r="K11" s="299">
        <v>22000</v>
      </c>
      <c r="L11" s="323">
        <v>22000</v>
      </c>
    </row>
    <row r="12" spans="1:12" ht="13.5" thickBot="1">
      <c r="A12" s="146" t="s">
        <v>88</v>
      </c>
      <c r="B12" s="517">
        <v>41</v>
      </c>
      <c r="C12" s="87"/>
      <c r="D12" s="115">
        <v>612001</v>
      </c>
      <c r="E12" s="89" t="s">
        <v>87</v>
      </c>
      <c r="F12" s="299"/>
      <c r="G12" s="299"/>
      <c r="H12" s="299"/>
      <c r="I12" s="299"/>
      <c r="J12" s="299"/>
      <c r="K12" s="299">
        <v>0</v>
      </c>
      <c r="L12" s="323">
        <v>0</v>
      </c>
    </row>
    <row r="13" spans="1:12" ht="13.5" thickBot="1">
      <c r="A13" s="146" t="s">
        <v>90</v>
      </c>
      <c r="B13" s="517">
        <v>41</v>
      </c>
      <c r="C13" s="87"/>
      <c r="D13" s="115">
        <v>612002</v>
      </c>
      <c r="E13" s="89" t="s">
        <v>198</v>
      </c>
      <c r="F13" s="299">
        <v>923.64</v>
      </c>
      <c r="G13" s="299">
        <v>1148.13</v>
      </c>
      <c r="H13" s="299">
        <v>1000</v>
      </c>
      <c r="I13" s="299">
        <v>1000</v>
      </c>
      <c r="J13" s="299">
        <v>1100</v>
      </c>
      <c r="K13" s="299">
        <v>1200</v>
      </c>
      <c r="L13" s="323">
        <v>1200</v>
      </c>
    </row>
    <row r="14" spans="1:12" ht="13.5" thickBot="1">
      <c r="A14" s="146" t="s">
        <v>92</v>
      </c>
      <c r="B14" s="517">
        <v>41</v>
      </c>
      <c r="C14" s="87"/>
      <c r="D14" s="88">
        <v>614</v>
      </c>
      <c r="E14" s="89" t="s">
        <v>89</v>
      </c>
      <c r="F14" s="299"/>
      <c r="G14" s="299"/>
      <c r="H14" s="299"/>
      <c r="I14" s="299"/>
      <c r="J14" s="299">
        <v>600</v>
      </c>
      <c r="K14" s="299">
        <v>600</v>
      </c>
      <c r="L14" s="323">
        <v>600</v>
      </c>
    </row>
    <row r="15" spans="1:12" ht="13.5" thickBot="1">
      <c r="A15" s="146" t="s">
        <v>94</v>
      </c>
      <c r="B15" s="517">
        <v>41</v>
      </c>
      <c r="C15" s="87"/>
      <c r="D15" s="88">
        <v>620</v>
      </c>
      <c r="E15" s="89" t="s">
        <v>91</v>
      </c>
      <c r="F15" s="299">
        <v>6435.35</v>
      </c>
      <c r="G15" s="299">
        <v>5952.28</v>
      </c>
      <c r="H15" s="299">
        <v>6500</v>
      </c>
      <c r="I15" s="299">
        <v>6400</v>
      </c>
      <c r="J15" s="299">
        <v>6500</v>
      </c>
      <c r="K15" s="299">
        <v>7600</v>
      </c>
      <c r="L15" s="323">
        <v>7600</v>
      </c>
    </row>
    <row r="16" spans="1:12" s="98" customFormat="1" ht="15.75" thickBot="1">
      <c r="A16" s="146" t="s">
        <v>96</v>
      </c>
      <c r="B16" s="516">
        <v>41</v>
      </c>
      <c r="C16" s="93"/>
      <c r="D16" s="122">
        <v>632001</v>
      </c>
      <c r="E16" s="95" t="s">
        <v>346</v>
      </c>
      <c r="F16" s="303">
        <v>5377.45</v>
      </c>
      <c r="G16" s="303">
        <v>3655.76</v>
      </c>
      <c r="H16" s="389">
        <v>5000</v>
      </c>
      <c r="I16" s="389">
        <v>4000</v>
      </c>
      <c r="J16" s="389">
        <v>4000</v>
      </c>
      <c r="K16" s="389">
        <v>5000</v>
      </c>
      <c r="L16" s="390">
        <v>5000</v>
      </c>
    </row>
    <row r="17" spans="1:12" s="98" customFormat="1" ht="15.75" thickBot="1">
      <c r="A17" s="146" t="s">
        <v>98</v>
      </c>
      <c r="B17" s="516">
        <v>41</v>
      </c>
      <c r="C17" s="93"/>
      <c r="D17" s="122">
        <v>632002</v>
      </c>
      <c r="E17" s="95" t="s">
        <v>347</v>
      </c>
      <c r="F17" s="303">
        <v>102.78</v>
      </c>
      <c r="G17" s="303">
        <v>98.43</v>
      </c>
      <c r="H17" s="389">
        <v>200</v>
      </c>
      <c r="I17" s="389">
        <v>200</v>
      </c>
      <c r="J17" s="389">
        <v>200</v>
      </c>
      <c r="K17" s="389">
        <v>400</v>
      </c>
      <c r="L17" s="390">
        <v>400</v>
      </c>
    </row>
    <row r="18" spans="1:12" ht="13.5" thickBot="1">
      <c r="A18" s="146" t="s">
        <v>162</v>
      </c>
      <c r="B18" s="517">
        <v>41</v>
      </c>
      <c r="C18" s="87"/>
      <c r="D18" s="115">
        <v>632003</v>
      </c>
      <c r="E18" s="89" t="s">
        <v>159</v>
      </c>
      <c r="F18" s="299">
        <v>565.06</v>
      </c>
      <c r="G18" s="299">
        <v>534.63</v>
      </c>
      <c r="H18" s="299">
        <v>600</v>
      </c>
      <c r="I18" s="299">
        <v>600</v>
      </c>
      <c r="J18" s="299">
        <v>500</v>
      </c>
      <c r="K18" s="299">
        <v>500</v>
      </c>
      <c r="L18" s="323">
        <v>500</v>
      </c>
    </row>
    <row r="19" spans="1:12" ht="13.5" thickBot="1">
      <c r="A19" s="146" t="s">
        <v>201</v>
      </c>
      <c r="B19" s="517">
        <v>41</v>
      </c>
      <c r="C19" s="87"/>
      <c r="D19" s="115">
        <v>633006</v>
      </c>
      <c r="E19" s="89" t="s">
        <v>99</v>
      </c>
      <c r="F19" s="299">
        <v>706.94</v>
      </c>
      <c r="G19" s="299">
        <v>678</v>
      </c>
      <c r="H19" s="299">
        <v>500</v>
      </c>
      <c r="I19" s="299">
        <v>500</v>
      </c>
      <c r="J19" s="299">
        <v>500</v>
      </c>
      <c r="K19" s="299">
        <v>500</v>
      </c>
      <c r="L19" s="323">
        <v>500</v>
      </c>
    </row>
    <row r="20" spans="1:12" ht="13.5" thickBot="1">
      <c r="A20" s="146" t="s">
        <v>164</v>
      </c>
      <c r="B20" s="517">
        <v>41</v>
      </c>
      <c r="C20" s="87"/>
      <c r="D20" s="115">
        <v>633009</v>
      </c>
      <c r="E20" s="89" t="s">
        <v>348</v>
      </c>
      <c r="F20" s="299">
        <v>149.4</v>
      </c>
      <c r="G20" s="299">
        <v>107.65</v>
      </c>
      <c r="H20" s="299">
        <v>150</v>
      </c>
      <c r="I20" s="299">
        <v>150</v>
      </c>
      <c r="J20" s="299">
        <v>150</v>
      </c>
      <c r="K20" s="299">
        <v>200</v>
      </c>
      <c r="L20" s="323">
        <v>200</v>
      </c>
    </row>
    <row r="21" spans="1:12" s="98" customFormat="1" ht="13.5" thickBot="1">
      <c r="A21" s="146" t="s">
        <v>167</v>
      </c>
      <c r="B21" s="516">
        <v>41</v>
      </c>
      <c r="C21" s="93"/>
      <c r="D21" s="122">
        <v>633010</v>
      </c>
      <c r="E21" s="95" t="s">
        <v>350</v>
      </c>
      <c r="F21" s="303"/>
      <c r="G21" s="303">
        <v>150</v>
      </c>
      <c r="H21" s="303">
        <v>100</v>
      </c>
      <c r="I21" s="303">
        <v>100</v>
      </c>
      <c r="J21" s="303">
        <v>0</v>
      </c>
      <c r="K21" s="303">
        <v>100</v>
      </c>
      <c r="L21" s="330">
        <v>100</v>
      </c>
    </row>
    <row r="22" spans="1:12" s="98" customFormat="1" ht="15.75" thickBot="1">
      <c r="A22" s="146" t="s">
        <v>100</v>
      </c>
      <c r="B22" s="516">
        <v>41</v>
      </c>
      <c r="C22" s="93"/>
      <c r="D22" s="122">
        <v>635004</v>
      </c>
      <c r="E22" s="95" t="s">
        <v>351</v>
      </c>
      <c r="F22" s="303">
        <v>46.58</v>
      </c>
      <c r="G22" s="303">
        <v>0</v>
      </c>
      <c r="H22" s="393">
        <v>150</v>
      </c>
      <c r="I22" s="393">
        <v>150</v>
      </c>
      <c r="J22" s="393">
        <v>100</v>
      </c>
      <c r="K22" s="393">
        <v>200</v>
      </c>
      <c r="L22" s="394">
        <v>200</v>
      </c>
    </row>
    <row r="23" spans="1:12" s="98" customFormat="1" ht="15.75" thickBot="1">
      <c r="A23" s="146" t="s">
        <v>103</v>
      </c>
      <c r="B23" s="516">
        <v>41</v>
      </c>
      <c r="C23" s="93"/>
      <c r="D23" s="122">
        <v>635006</v>
      </c>
      <c r="E23" s="95" t="s">
        <v>352</v>
      </c>
      <c r="F23" s="303">
        <v>700.7</v>
      </c>
      <c r="G23" s="303">
        <v>1013.46</v>
      </c>
      <c r="H23" s="393">
        <v>1000</v>
      </c>
      <c r="I23" s="393">
        <v>800</v>
      </c>
      <c r="J23" s="393">
        <v>1000</v>
      </c>
      <c r="K23" s="393">
        <v>200</v>
      </c>
      <c r="L23" s="394">
        <v>200</v>
      </c>
    </row>
    <row r="24" spans="1:12" s="98" customFormat="1" ht="13.5" thickBot="1">
      <c r="A24" s="146" t="s">
        <v>104</v>
      </c>
      <c r="B24" s="516">
        <v>41</v>
      </c>
      <c r="C24" s="93"/>
      <c r="D24" s="122">
        <v>637001</v>
      </c>
      <c r="E24" s="95" t="s">
        <v>353</v>
      </c>
      <c r="F24" s="303"/>
      <c r="G24" s="303"/>
      <c r="H24" s="303">
        <v>50</v>
      </c>
      <c r="I24" s="303">
        <v>50</v>
      </c>
      <c r="J24" s="303">
        <v>50</v>
      </c>
      <c r="K24" s="303">
        <v>100</v>
      </c>
      <c r="L24" s="330">
        <v>100</v>
      </c>
    </row>
    <row r="25" spans="1:12" s="98" customFormat="1" ht="13.5" thickBot="1">
      <c r="A25" s="146" t="s">
        <v>105</v>
      </c>
      <c r="B25" s="516">
        <v>41</v>
      </c>
      <c r="C25" s="93"/>
      <c r="D25" s="122">
        <v>637007</v>
      </c>
      <c r="E25" s="95" t="s">
        <v>177</v>
      </c>
      <c r="F25" s="303">
        <v>86</v>
      </c>
      <c r="G25" s="303">
        <v>325.72</v>
      </c>
      <c r="H25" s="303">
        <v>500</v>
      </c>
      <c r="I25" s="303">
        <v>700</v>
      </c>
      <c r="J25" s="303">
        <v>1000</v>
      </c>
      <c r="K25" s="303">
        <v>600</v>
      </c>
      <c r="L25" s="330">
        <v>600</v>
      </c>
    </row>
    <row r="26" spans="1:12" s="98" customFormat="1" ht="13.5" thickBot="1">
      <c r="A26" s="146" t="s">
        <v>106</v>
      </c>
      <c r="B26" s="516">
        <v>41</v>
      </c>
      <c r="C26" s="93"/>
      <c r="D26" s="122">
        <v>637012</v>
      </c>
      <c r="E26" s="95" t="s">
        <v>354</v>
      </c>
      <c r="F26" s="303">
        <v>107.18</v>
      </c>
      <c r="G26" s="303">
        <v>0</v>
      </c>
      <c r="H26" s="303">
        <v>100</v>
      </c>
      <c r="I26" s="303">
        <v>150</v>
      </c>
      <c r="J26" s="303">
        <v>100</v>
      </c>
      <c r="K26" s="303">
        <v>100</v>
      </c>
      <c r="L26" s="330">
        <v>100</v>
      </c>
    </row>
    <row r="27" spans="1:12" s="98" customFormat="1" ht="13.5" thickBot="1">
      <c r="A27" s="146" t="s">
        <v>107</v>
      </c>
      <c r="B27" s="516">
        <v>41</v>
      </c>
      <c r="C27" s="93"/>
      <c r="D27" s="122">
        <v>637014</v>
      </c>
      <c r="E27" s="95" t="s">
        <v>97</v>
      </c>
      <c r="F27" s="303"/>
      <c r="G27" s="303">
        <v>90.75</v>
      </c>
      <c r="H27" s="303">
        <v>250</v>
      </c>
      <c r="I27" s="303">
        <v>250</v>
      </c>
      <c r="J27" s="303">
        <v>250</v>
      </c>
      <c r="K27" s="303">
        <v>100</v>
      </c>
      <c r="L27" s="330">
        <v>100</v>
      </c>
    </row>
    <row r="28" spans="1:12" s="98" customFormat="1" ht="13.5" thickBot="1">
      <c r="A28" s="146" t="s">
        <v>108</v>
      </c>
      <c r="B28" s="516">
        <v>41</v>
      </c>
      <c r="C28" s="93"/>
      <c r="D28" s="122">
        <v>637016</v>
      </c>
      <c r="E28" s="95" t="s">
        <v>93</v>
      </c>
      <c r="F28" s="303">
        <v>251.19</v>
      </c>
      <c r="G28" s="303">
        <v>218.12</v>
      </c>
      <c r="H28" s="303"/>
      <c r="I28" s="303">
        <v>300</v>
      </c>
      <c r="J28" s="303">
        <v>250</v>
      </c>
      <c r="K28" s="303">
        <v>200</v>
      </c>
      <c r="L28" s="330">
        <v>200</v>
      </c>
    </row>
    <row r="29" spans="1:12" s="98" customFormat="1" ht="13.5" thickBot="1">
      <c r="A29" s="146" t="s">
        <v>109</v>
      </c>
      <c r="B29" s="516">
        <v>41</v>
      </c>
      <c r="C29" s="93"/>
      <c r="D29" s="122">
        <v>637027</v>
      </c>
      <c r="E29" s="95" t="s">
        <v>355</v>
      </c>
      <c r="F29" s="303"/>
      <c r="G29" s="303">
        <v>0</v>
      </c>
      <c r="H29" s="303"/>
      <c r="I29" s="303">
        <v>0</v>
      </c>
      <c r="J29" s="303"/>
      <c r="K29" s="303">
        <v>0</v>
      </c>
      <c r="L29" s="330">
        <v>0</v>
      </c>
    </row>
    <row r="30" spans="1:13" s="98" customFormat="1" ht="13.5" thickBot="1">
      <c r="A30" s="146" t="s">
        <v>110</v>
      </c>
      <c r="B30" s="516">
        <v>41</v>
      </c>
      <c r="C30" s="93"/>
      <c r="D30" s="122">
        <v>642015</v>
      </c>
      <c r="E30" s="95" t="s">
        <v>95</v>
      </c>
      <c r="F30" s="303">
        <v>173.31</v>
      </c>
      <c r="G30" s="303">
        <v>296.07</v>
      </c>
      <c r="H30" s="303">
        <v>200</v>
      </c>
      <c r="I30" s="303">
        <v>650</v>
      </c>
      <c r="J30" s="303">
        <v>300</v>
      </c>
      <c r="K30" s="303">
        <v>100</v>
      </c>
      <c r="L30" s="330">
        <v>100</v>
      </c>
      <c r="M30" s="256"/>
    </row>
    <row r="31" spans="1:12" ht="12.75" customHeight="1" thickBot="1">
      <c r="A31" s="146" t="s">
        <v>113</v>
      </c>
      <c r="B31" s="516">
        <v>111</v>
      </c>
      <c r="C31" s="93"/>
      <c r="D31" s="122">
        <v>633009</v>
      </c>
      <c r="E31" s="95" t="s">
        <v>349</v>
      </c>
      <c r="F31" s="303">
        <v>808</v>
      </c>
      <c r="G31" s="303">
        <v>1179.6</v>
      </c>
      <c r="H31" s="391">
        <v>600</v>
      </c>
      <c r="I31" s="391">
        <v>900</v>
      </c>
      <c r="J31" s="391">
        <v>1000</v>
      </c>
      <c r="K31" s="391">
        <v>500</v>
      </c>
      <c r="L31" s="392">
        <v>500</v>
      </c>
    </row>
    <row r="32" spans="1:12" ht="12.75" customHeight="1" thickBot="1">
      <c r="A32" s="146" t="s">
        <v>116</v>
      </c>
      <c r="B32" s="516">
        <v>111</v>
      </c>
      <c r="C32" s="93"/>
      <c r="D32" s="122">
        <v>642026</v>
      </c>
      <c r="E32" s="95" t="s">
        <v>356</v>
      </c>
      <c r="F32" s="303"/>
      <c r="G32" s="303"/>
      <c r="H32" s="391">
        <v>50</v>
      </c>
      <c r="I32" s="391">
        <v>50</v>
      </c>
      <c r="J32" s="391">
        <v>50</v>
      </c>
      <c r="K32" s="391">
        <v>100</v>
      </c>
      <c r="L32" s="392">
        <v>100</v>
      </c>
    </row>
    <row r="33" spans="1:12" ht="12.75" customHeight="1" thickBot="1">
      <c r="A33" s="146" t="s">
        <v>118</v>
      </c>
      <c r="B33" s="516">
        <v>111</v>
      </c>
      <c r="C33" s="93"/>
      <c r="D33" s="122">
        <v>642026</v>
      </c>
      <c r="E33" s="95" t="s">
        <v>357</v>
      </c>
      <c r="F33" s="303">
        <v>61</v>
      </c>
      <c r="G33" s="303">
        <v>4</v>
      </c>
      <c r="H33" s="393">
        <v>100</v>
      </c>
      <c r="I33" s="393">
        <v>100</v>
      </c>
      <c r="J33" s="393">
        <v>50</v>
      </c>
      <c r="K33" s="393">
        <v>100</v>
      </c>
      <c r="L33" s="394">
        <v>100</v>
      </c>
    </row>
    <row r="34" spans="1:12" s="98" customFormat="1" ht="13.5" thickBot="1">
      <c r="A34" s="146" t="s">
        <v>120</v>
      </c>
      <c r="B34" s="516">
        <v>111</v>
      </c>
      <c r="C34" s="93"/>
      <c r="D34" s="122">
        <v>633006</v>
      </c>
      <c r="E34" s="95" t="s">
        <v>894</v>
      </c>
      <c r="F34" s="303"/>
      <c r="G34" s="303">
        <v>285.4</v>
      </c>
      <c r="H34" s="303"/>
      <c r="I34" s="303"/>
      <c r="J34" s="303">
        <v>200</v>
      </c>
      <c r="K34" s="303"/>
      <c r="L34" s="330"/>
    </row>
    <row r="35" spans="1:12" ht="13.5" thickBot="1">
      <c r="A35" s="146" t="s">
        <v>122</v>
      </c>
      <c r="B35" s="83"/>
      <c r="C35" s="87"/>
      <c r="D35" s="622" t="s">
        <v>358</v>
      </c>
      <c r="E35" s="622"/>
      <c r="F35" s="365">
        <f aca="true" t="shared" si="4" ref="F35:L35">SUM(F36:F58)</f>
        <v>114534.42000000001</v>
      </c>
      <c r="G35" s="365">
        <f t="shared" si="4"/>
        <v>126130.34</v>
      </c>
      <c r="H35" s="365">
        <f t="shared" si="4"/>
        <v>126500</v>
      </c>
      <c r="I35" s="365">
        <f t="shared" si="4"/>
        <v>126500</v>
      </c>
      <c r="J35" s="365">
        <f t="shared" si="4"/>
        <v>136750</v>
      </c>
      <c r="K35" s="365">
        <f t="shared" si="4"/>
        <v>138000</v>
      </c>
      <c r="L35" s="365">
        <f t="shared" si="4"/>
        <v>137700</v>
      </c>
    </row>
    <row r="36" spans="1:13" ht="13.5" thickBot="1">
      <c r="A36" s="146" t="s">
        <v>124</v>
      </c>
      <c r="B36" s="517">
        <v>41</v>
      </c>
      <c r="C36" s="87"/>
      <c r="D36" s="88">
        <v>611</v>
      </c>
      <c r="E36" s="89" t="s">
        <v>85</v>
      </c>
      <c r="F36" s="299">
        <v>70789.35</v>
      </c>
      <c r="G36" s="299">
        <v>81452</v>
      </c>
      <c r="H36" s="299">
        <v>80000</v>
      </c>
      <c r="I36" s="299">
        <v>80000</v>
      </c>
      <c r="J36" s="299">
        <v>84000</v>
      </c>
      <c r="K36" s="299">
        <v>85000</v>
      </c>
      <c r="L36" s="323">
        <v>85000</v>
      </c>
      <c r="M36" s="72"/>
    </row>
    <row r="37" spans="1:12" ht="13.5" thickBot="1">
      <c r="A37" s="146" t="s">
        <v>126</v>
      </c>
      <c r="B37" s="517">
        <v>41</v>
      </c>
      <c r="C37" s="87"/>
      <c r="D37" s="115">
        <v>612001</v>
      </c>
      <c r="E37" s="89" t="s">
        <v>87</v>
      </c>
      <c r="F37" s="299">
        <v>0</v>
      </c>
      <c r="G37" s="299">
        <v>0</v>
      </c>
      <c r="H37" s="299"/>
      <c r="I37" s="299">
        <v>0</v>
      </c>
      <c r="J37" s="299"/>
      <c r="K37" s="299">
        <v>0</v>
      </c>
      <c r="L37" s="323">
        <v>0</v>
      </c>
    </row>
    <row r="38" spans="1:12" ht="13.5" thickBot="1">
      <c r="A38" s="146" t="s">
        <v>128</v>
      </c>
      <c r="B38" s="517">
        <v>41</v>
      </c>
      <c r="C38" s="87"/>
      <c r="D38" s="115">
        <v>612002</v>
      </c>
      <c r="E38" s="89" t="s">
        <v>198</v>
      </c>
      <c r="F38" s="299">
        <v>2474.86</v>
      </c>
      <c r="G38" s="299">
        <v>2561.61</v>
      </c>
      <c r="H38" s="299">
        <v>2500</v>
      </c>
      <c r="I38" s="299">
        <v>2500</v>
      </c>
      <c r="J38" s="299">
        <v>2800</v>
      </c>
      <c r="K38" s="299">
        <v>3000</v>
      </c>
      <c r="L38" s="323">
        <v>3000</v>
      </c>
    </row>
    <row r="39" spans="1:12" ht="13.5" thickBot="1">
      <c r="A39" s="146" t="s">
        <v>130</v>
      </c>
      <c r="B39" s="517">
        <v>41</v>
      </c>
      <c r="C39" s="87"/>
      <c r="D39" s="88">
        <v>614</v>
      </c>
      <c r="E39" s="89" t="s">
        <v>89</v>
      </c>
      <c r="F39" s="299"/>
      <c r="G39" s="299"/>
      <c r="H39" s="299"/>
      <c r="I39" s="299">
        <v>0</v>
      </c>
      <c r="J39" s="299">
        <v>2000</v>
      </c>
      <c r="K39" s="299">
        <v>2000</v>
      </c>
      <c r="L39" s="323">
        <v>2000</v>
      </c>
    </row>
    <row r="40" spans="1:12" ht="13.5" thickBot="1">
      <c r="A40" s="146" t="s">
        <v>132</v>
      </c>
      <c r="B40" s="517">
        <v>41</v>
      </c>
      <c r="C40" s="87"/>
      <c r="D40" s="88">
        <v>620</v>
      </c>
      <c r="E40" s="89" t="s">
        <v>91</v>
      </c>
      <c r="F40" s="299">
        <v>25495.24</v>
      </c>
      <c r="G40" s="299">
        <v>27110.58</v>
      </c>
      <c r="H40" s="299">
        <v>27000</v>
      </c>
      <c r="I40" s="299">
        <v>27000</v>
      </c>
      <c r="J40" s="299">
        <v>30000</v>
      </c>
      <c r="K40" s="299">
        <v>32000</v>
      </c>
      <c r="L40" s="323">
        <v>32000</v>
      </c>
    </row>
    <row r="41" spans="1:12" s="98" customFormat="1" ht="13.5" thickBot="1">
      <c r="A41" s="146" t="s">
        <v>134</v>
      </c>
      <c r="B41" s="516">
        <v>41</v>
      </c>
      <c r="C41" s="93"/>
      <c r="D41" s="122">
        <v>633001</v>
      </c>
      <c r="E41" s="95" t="s">
        <v>174</v>
      </c>
      <c r="F41" s="303">
        <v>0</v>
      </c>
      <c r="G41" s="303">
        <v>469.45</v>
      </c>
      <c r="H41" s="303">
        <v>1000</v>
      </c>
      <c r="I41" s="303">
        <v>1000</v>
      </c>
      <c r="J41" s="303">
        <v>1000</v>
      </c>
      <c r="K41" s="303">
        <v>2000</v>
      </c>
      <c r="L41" s="330">
        <v>2000</v>
      </c>
    </row>
    <row r="42" spans="1:12" s="98" customFormat="1" ht="13.5" thickBot="1">
      <c r="A42" s="146" t="s">
        <v>135</v>
      </c>
      <c r="B42" s="516">
        <v>41</v>
      </c>
      <c r="C42" s="93"/>
      <c r="D42" s="122">
        <v>633006</v>
      </c>
      <c r="E42" s="95" t="s">
        <v>99</v>
      </c>
      <c r="F42" s="303">
        <v>2498.35</v>
      </c>
      <c r="G42" s="303">
        <v>2617.79</v>
      </c>
      <c r="H42" s="303">
        <v>2000</v>
      </c>
      <c r="I42" s="303">
        <v>2000</v>
      </c>
      <c r="J42" s="303">
        <v>2500</v>
      </c>
      <c r="K42" s="303">
        <v>2000</v>
      </c>
      <c r="L42" s="330">
        <v>2000</v>
      </c>
    </row>
    <row r="43" spans="1:12" s="98" customFormat="1" ht="13.5" thickBot="1">
      <c r="A43" s="146" t="s">
        <v>222</v>
      </c>
      <c r="B43" s="516">
        <v>41</v>
      </c>
      <c r="C43" s="93"/>
      <c r="D43" s="122">
        <v>633009</v>
      </c>
      <c r="E43" s="95" t="s">
        <v>348</v>
      </c>
      <c r="F43" s="303"/>
      <c r="G43" s="303"/>
      <c r="H43" s="303"/>
      <c r="I43" s="303">
        <v>200</v>
      </c>
      <c r="J43" s="303">
        <v>200</v>
      </c>
      <c r="K43" s="303"/>
      <c r="L43" s="330"/>
    </row>
    <row r="44" spans="1:12" s="98" customFormat="1" ht="13.5" thickBot="1">
      <c r="A44" s="146" t="s">
        <v>137</v>
      </c>
      <c r="B44" s="516">
        <v>41</v>
      </c>
      <c r="C44" s="93"/>
      <c r="D44" s="122">
        <v>633010</v>
      </c>
      <c r="E44" s="95" t="s">
        <v>350</v>
      </c>
      <c r="F44" s="303"/>
      <c r="G44" s="303">
        <v>440</v>
      </c>
      <c r="H44" s="303">
        <v>200</v>
      </c>
      <c r="I44" s="303">
        <v>200</v>
      </c>
      <c r="J44" s="303">
        <v>100</v>
      </c>
      <c r="K44" s="303">
        <v>500</v>
      </c>
      <c r="L44" s="330">
        <v>500</v>
      </c>
    </row>
    <row r="45" spans="1:12" s="98" customFormat="1" ht="15.75" thickBot="1">
      <c r="A45" s="146" t="s">
        <v>178</v>
      </c>
      <c r="B45" s="516">
        <v>41</v>
      </c>
      <c r="C45" s="93"/>
      <c r="D45" s="122">
        <v>635004</v>
      </c>
      <c r="E45" s="95" t="s">
        <v>359</v>
      </c>
      <c r="F45" s="303">
        <v>279.75</v>
      </c>
      <c r="G45" s="303">
        <v>99</v>
      </c>
      <c r="H45" s="389">
        <v>1000</v>
      </c>
      <c r="I45" s="389">
        <v>1000</v>
      </c>
      <c r="J45" s="389">
        <v>500</v>
      </c>
      <c r="K45" s="389">
        <v>500</v>
      </c>
      <c r="L45" s="390">
        <v>500</v>
      </c>
    </row>
    <row r="46" spans="1:12" s="98" customFormat="1" ht="15.75" thickBot="1">
      <c r="A46" s="146" t="s">
        <v>138</v>
      </c>
      <c r="B46" s="516">
        <v>41</v>
      </c>
      <c r="C46" s="93"/>
      <c r="D46" s="122">
        <v>635006</v>
      </c>
      <c r="E46" s="95" t="s">
        <v>352</v>
      </c>
      <c r="F46" s="303">
        <v>2848</v>
      </c>
      <c r="G46" s="303">
        <v>195.94</v>
      </c>
      <c r="H46" s="389">
        <v>3000</v>
      </c>
      <c r="I46" s="389">
        <v>2200</v>
      </c>
      <c r="J46" s="389">
        <v>3000</v>
      </c>
      <c r="K46" s="389">
        <v>2000</v>
      </c>
      <c r="L46" s="390">
        <v>2000</v>
      </c>
    </row>
    <row r="47" spans="1:12" s="98" customFormat="1" ht="13.5" thickBot="1">
      <c r="A47" s="146" t="s">
        <v>139</v>
      </c>
      <c r="B47" s="516">
        <v>41</v>
      </c>
      <c r="C47" s="93"/>
      <c r="D47" s="122">
        <v>637001</v>
      </c>
      <c r="E47" s="95" t="s">
        <v>353</v>
      </c>
      <c r="F47" s="303"/>
      <c r="G47" s="303"/>
      <c r="H47" s="303">
        <v>100</v>
      </c>
      <c r="I47" s="303">
        <v>100</v>
      </c>
      <c r="J47" s="303">
        <v>100</v>
      </c>
      <c r="K47" s="303">
        <v>100</v>
      </c>
      <c r="L47" s="330">
        <v>100</v>
      </c>
    </row>
    <row r="48" spans="1:12" s="98" customFormat="1" ht="13.5" thickBot="1">
      <c r="A48" s="146" t="s">
        <v>140</v>
      </c>
      <c r="B48" s="516">
        <v>41</v>
      </c>
      <c r="C48" s="93"/>
      <c r="D48" s="122">
        <v>637004</v>
      </c>
      <c r="E48" s="95" t="s">
        <v>177</v>
      </c>
      <c r="F48" s="303">
        <v>1569.42</v>
      </c>
      <c r="G48" s="303">
        <v>1666.98</v>
      </c>
      <c r="H48" s="303">
        <v>1500</v>
      </c>
      <c r="I48" s="303">
        <v>1300</v>
      </c>
      <c r="J48" s="303">
        <v>1500</v>
      </c>
      <c r="K48" s="303">
        <v>1500</v>
      </c>
      <c r="L48" s="330">
        <v>1200</v>
      </c>
    </row>
    <row r="49" spans="1:12" s="98" customFormat="1" ht="13.5" thickBot="1">
      <c r="A49" s="146" t="s">
        <v>183</v>
      </c>
      <c r="B49" s="516">
        <v>41</v>
      </c>
      <c r="C49" s="93"/>
      <c r="D49" s="122">
        <v>637012</v>
      </c>
      <c r="E49" s="95" t="s">
        <v>354</v>
      </c>
      <c r="F49" s="303">
        <v>495.6</v>
      </c>
      <c r="G49" s="303">
        <v>0</v>
      </c>
      <c r="H49" s="303">
        <v>500</v>
      </c>
      <c r="I49" s="303">
        <v>500</v>
      </c>
      <c r="J49" s="303">
        <v>500</v>
      </c>
      <c r="K49" s="303">
        <v>100</v>
      </c>
      <c r="L49" s="330">
        <v>100</v>
      </c>
    </row>
    <row r="50" spans="1:12" s="98" customFormat="1" ht="13.5" thickBot="1">
      <c r="A50" s="146" t="s">
        <v>186</v>
      </c>
      <c r="B50" s="516">
        <v>41</v>
      </c>
      <c r="C50" s="93"/>
      <c r="D50" s="122">
        <v>637014</v>
      </c>
      <c r="E50" s="95" t="s">
        <v>97</v>
      </c>
      <c r="F50" s="303">
        <v>1325.66</v>
      </c>
      <c r="G50" s="303">
        <v>2222.55</v>
      </c>
      <c r="H50" s="303">
        <v>1300</v>
      </c>
      <c r="I50" s="303">
        <v>2100</v>
      </c>
      <c r="J50" s="303">
        <v>2200</v>
      </c>
      <c r="K50" s="303">
        <v>1200</v>
      </c>
      <c r="L50" s="330">
        <v>1200</v>
      </c>
    </row>
    <row r="51" spans="1:12" s="98" customFormat="1" ht="13.5" thickBot="1">
      <c r="A51" s="146" t="s">
        <v>188</v>
      </c>
      <c r="B51" s="516">
        <v>41</v>
      </c>
      <c r="C51" s="93"/>
      <c r="D51" s="122">
        <v>637016</v>
      </c>
      <c r="E51" s="95" t="s">
        <v>93</v>
      </c>
      <c r="F51" s="303">
        <v>892.29</v>
      </c>
      <c r="G51" s="303">
        <v>853.55</v>
      </c>
      <c r="H51" s="303">
        <v>900</v>
      </c>
      <c r="I51" s="303">
        <v>900</v>
      </c>
      <c r="J51" s="303">
        <v>900</v>
      </c>
      <c r="K51" s="303">
        <v>1000</v>
      </c>
      <c r="L51" s="330">
        <v>1000</v>
      </c>
    </row>
    <row r="52" spans="1:12" s="98" customFormat="1" ht="13.5" thickBot="1">
      <c r="A52" s="146" t="s">
        <v>142</v>
      </c>
      <c r="B52" s="516">
        <v>41</v>
      </c>
      <c r="C52" s="93"/>
      <c r="D52" s="122">
        <v>637027</v>
      </c>
      <c r="E52" s="95" t="s">
        <v>360</v>
      </c>
      <c r="F52" s="303">
        <v>354.37</v>
      </c>
      <c r="G52" s="303">
        <v>0</v>
      </c>
      <c r="H52" s="303"/>
      <c r="I52" s="303">
        <v>0</v>
      </c>
      <c r="J52" s="303"/>
      <c r="K52" s="303">
        <v>0</v>
      </c>
      <c r="L52" s="330">
        <v>0</v>
      </c>
    </row>
    <row r="53" spans="1:12" s="98" customFormat="1" ht="13.5" thickBot="1">
      <c r="A53" s="146" t="s">
        <v>224</v>
      </c>
      <c r="B53" s="516">
        <v>41</v>
      </c>
      <c r="C53" s="93"/>
      <c r="D53" s="122">
        <v>642015</v>
      </c>
      <c r="E53" s="95" t="s">
        <v>95</v>
      </c>
      <c r="F53" s="303">
        <v>54.13</v>
      </c>
      <c r="G53" s="303">
        <v>36.09</v>
      </c>
      <c r="H53" s="303">
        <v>200</v>
      </c>
      <c r="I53" s="303">
        <v>200</v>
      </c>
      <c r="J53" s="303">
        <v>200</v>
      </c>
      <c r="K53" s="303">
        <v>200</v>
      </c>
      <c r="L53" s="330">
        <v>200</v>
      </c>
    </row>
    <row r="54" spans="1:12" s="98" customFormat="1" ht="13.5" thickBot="1">
      <c r="A54" s="146" t="s">
        <v>144</v>
      </c>
      <c r="B54" s="516">
        <v>111</v>
      </c>
      <c r="C54" s="93"/>
      <c r="D54" s="122">
        <v>614</v>
      </c>
      <c r="E54" s="95" t="s">
        <v>896</v>
      </c>
      <c r="F54" s="303"/>
      <c r="G54" s="303">
        <v>100</v>
      </c>
      <c r="H54" s="305"/>
      <c r="I54" s="305"/>
      <c r="J54" s="305"/>
      <c r="K54" s="305"/>
      <c r="L54" s="330"/>
    </row>
    <row r="55" spans="1:12" ht="13.5" thickBot="1">
      <c r="A55" s="146" t="s">
        <v>145</v>
      </c>
      <c r="B55" s="516">
        <v>111</v>
      </c>
      <c r="C55" s="93"/>
      <c r="D55" s="122">
        <v>633009</v>
      </c>
      <c r="E55" s="95" t="s">
        <v>349</v>
      </c>
      <c r="F55" s="303">
        <v>4779</v>
      </c>
      <c r="G55" s="303">
        <v>4869.06</v>
      </c>
      <c r="H55" s="391">
        <v>4500</v>
      </c>
      <c r="I55" s="391">
        <v>3750</v>
      </c>
      <c r="J55" s="391">
        <v>3750</v>
      </c>
      <c r="K55" s="391">
        <v>4200</v>
      </c>
      <c r="L55" s="392">
        <v>4200</v>
      </c>
    </row>
    <row r="56" spans="1:12" ht="13.5" thickBot="1">
      <c r="A56" s="146" t="s">
        <v>146</v>
      </c>
      <c r="B56" s="516">
        <v>111</v>
      </c>
      <c r="C56" s="93"/>
      <c r="D56" s="122">
        <v>642026</v>
      </c>
      <c r="E56" s="95" t="s">
        <v>356</v>
      </c>
      <c r="F56" s="303">
        <v>66.4</v>
      </c>
      <c r="G56" s="303">
        <v>49.8</v>
      </c>
      <c r="H56" s="391">
        <v>200</v>
      </c>
      <c r="I56" s="391">
        <v>200</v>
      </c>
      <c r="J56" s="391">
        <v>100</v>
      </c>
      <c r="K56" s="391">
        <v>500</v>
      </c>
      <c r="L56" s="392">
        <v>500</v>
      </c>
    </row>
    <row r="57" spans="1:12" ht="13.5" thickBot="1">
      <c r="A57" s="146" t="s">
        <v>228</v>
      </c>
      <c r="B57" s="516">
        <v>111</v>
      </c>
      <c r="C57" s="93"/>
      <c r="D57" s="122">
        <v>642026</v>
      </c>
      <c r="E57" s="95" t="s">
        <v>357</v>
      </c>
      <c r="F57" s="303">
        <v>612</v>
      </c>
      <c r="G57" s="303">
        <v>1038</v>
      </c>
      <c r="H57" s="391">
        <v>600</v>
      </c>
      <c r="I57" s="391">
        <v>1100</v>
      </c>
      <c r="J57" s="391">
        <v>1100</v>
      </c>
      <c r="K57" s="391">
        <v>200</v>
      </c>
      <c r="L57" s="392">
        <v>200</v>
      </c>
    </row>
    <row r="58" spans="1:12" ht="13.5" thickBot="1">
      <c r="A58" s="146" t="s">
        <v>148</v>
      </c>
      <c r="B58" s="92"/>
      <c r="C58" s="93"/>
      <c r="D58" s="122">
        <v>633006</v>
      </c>
      <c r="E58" s="95" t="s">
        <v>894</v>
      </c>
      <c r="F58" s="303"/>
      <c r="G58" s="303">
        <v>347.94</v>
      </c>
      <c r="H58" s="391"/>
      <c r="I58" s="391">
        <v>250</v>
      </c>
      <c r="J58" s="391">
        <v>300</v>
      </c>
      <c r="K58" s="391"/>
      <c r="L58" s="392"/>
    </row>
    <row r="59" spans="1:12" ht="13.5" thickBot="1">
      <c r="A59" s="146" t="s">
        <v>229</v>
      </c>
      <c r="B59" s="83"/>
      <c r="C59" s="87"/>
      <c r="D59" s="622" t="s">
        <v>361</v>
      </c>
      <c r="E59" s="622"/>
      <c r="F59" s="365">
        <f>SUM(F60:F82)</f>
        <v>70284.57999999999</v>
      </c>
      <c r="G59" s="365">
        <f aca="true" t="shared" si="5" ref="G59:L59">SUM(G60:G82)</f>
        <v>78932.76000000001</v>
      </c>
      <c r="H59" s="365">
        <f>SUM(H60:H82)</f>
        <v>80500</v>
      </c>
      <c r="I59" s="365">
        <f t="shared" si="5"/>
        <v>80500</v>
      </c>
      <c r="J59" s="365">
        <f t="shared" si="5"/>
        <v>87850</v>
      </c>
      <c r="K59" s="365">
        <f t="shared" si="5"/>
        <v>87000</v>
      </c>
      <c r="L59" s="365">
        <f t="shared" si="5"/>
        <v>87000</v>
      </c>
    </row>
    <row r="60" spans="1:12" ht="13.5" thickBot="1">
      <c r="A60" s="146" t="s">
        <v>150</v>
      </c>
      <c r="B60" s="516">
        <v>111</v>
      </c>
      <c r="C60" s="93"/>
      <c r="D60" s="122">
        <v>633009</v>
      </c>
      <c r="E60" s="95" t="s">
        <v>349</v>
      </c>
      <c r="F60" s="303">
        <v>2577</v>
      </c>
      <c r="G60" s="303">
        <v>1446.79</v>
      </c>
      <c r="H60" s="391">
        <v>3000</v>
      </c>
      <c r="I60" s="391">
        <v>1200</v>
      </c>
      <c r="J60" s="391">
        <v>1200</v>
      </c>
      <c r="K60" s="391">
        <v>1200</v>
      </c>
      <c r="L60" s="392">
        <v>1200</v>
      </c>
    </row>
    <row r="61" spans="1:12" ht="13.5" thickBot="1">
      <c r="A61" s="146" t="s">
        <v>231</v>
      </c>
      <c r="B61" s="516">
        <v>111</v>
      </c>
      <c r="C61" s="93"/>
      <c r="D61" s="122">
        <v>642026</v>
      </c>
      <c r="E61" s="95" t="s">
        <v>364</v>
      </c>
      <c r="F61" s="303">
        <v>33.2</v>
      </c>
      <c r="G61" s="303">
        <v>33.2</v>
      </c>
      <c r="H61" s="391">
        <v>100</v>
      </c>
      <c r="I61" s="391">
        <v>100</v>
      </c>
      <c r="J61" s="391">
        <v>100</v>
      </c>
      <c r="K61" s="391">
        <v>200</v>
      </c>
      <c r="L61" s="392">
        <v>200</v>
      </c>
    </row>
    <row r="62" spans="1:12" ht="13.5" thickBot="1">
      <c r="A62" s="146" t="s">
        <v>232</v>
      </c>
      <c r="B62" s="516">
        <v>111</v>
      </c>
      <c r="C62" s="93"/>
      <c r="D62" s="122">
        <v>642026</v>
      </c>
      <c r="E62" s="95" t="s">
        <v>365</v>
      </c>
      <c r="F62" s="303">
        <v>438</v>
      </c>
      <c r="G62" s="303">
        <v>616</v>
      </c>
      <c r="H62" s="305">
        <v>500</v>
      </c>
      <c r="I62" s="305">
        <v>500</v>
      </c>
      <c r="J62" s="305">
        <v>500</v>
      </c>
      <c r="K62" s="305">
        <v>400</v>
      </c>
      <c r="L62" s="330">
        <v>400</v>
      </c>
    </row>
    <row r="63" spans="1:12" ht="13.5" thickBot="1">
      <c r="A63" s="146" t="s">
        <v>234</v>
      </c>
      <c r="B63" s="516">
        <v>111</v>
      </c>
      <c r="C63" s="93"/>
      <c r="D63" s="122">
        <v>614</v>
      </c>
      <c r="E63" s="95" t="s">
        <v>89</v>
      </c>
      <c r="F63" s="303"/>
      <c r="G63" s="303">
        <v>1800</v>
      </c>
      <c r="H63" s="305"/>
      <c r="I63" s="305">
        <v>1800</v>
      </c>
      <c r="J63" s="305">
        <v>1500</v>
      </c>
      <c r="K63" s="305">
        <v>1500</v>
      </c>
      <c r="L63" s="330">
        <v>1500</v>
      </c>
    </row>
    <row r="64" spans="1:12" ht="13.5" thickBot="1">
      <c r="A64" s="146" t="s">
        <v>236</v>
      </c>
      <c r="B64" s="516">
        <v>111</v>
      </c>
      <c r="C64" s="93"/>
      <c r="D64" s="122">
        <v>633006</v>
      </c>
      <c r="E64" s="95" t="s">
        <v>904</v>
      </c>
      <c r="F64" s="303"/>
      <c r="G64" s="303">
        <v>442.21</v>
      </c>
      <c r="H64" s="305"/>
      <c r="I64" s="305"/>
      <c r="J64" s="305">
        <v>100</v>
      </c>
      <c r="K64" s="305"/>
      <c r="L64" s="330"/>
    </row>
    <row r="65" spans="1:12" ht="13.5" thickBot="1">
      <c r="A65" s="146" t="s">
        <v>237</v>
      </c>
      <c r="B65" s="517">
        <v>41</v>
      </c>
      <c r="C65" s="87"/>
      <c r="D65" s="88">
        <v>611</v>
      </c>
      <c r="E65" s="89" t="s">
        <v>85</v>
      </c>
      <c r="F65" s="299">
        <v>44953.21</v>
      </c>
      <c r="G65" s="299">
        <v>49682.15</v>
      </c>
      <c r="H65" s="299">
        <v>50000</v>
      </c>
      <c r="I65" s="299">
        <v>50000</v>
      </c>
      <c r="J65" s="299">
        <v>53000</v>
      </c>
      <c r="K65" s="299">
        <v>53000</v>
      </c>
      <c r="L65" s="323">
        <v>53000</v>
      </c>
    </row>
    <row r="66" spans="1:12" ht="13.5" thickBot="1">
      <c r="A66" s="146" t="s">
        <v>240</v>
      </c>
      <c r="B66" s="517">
        <v>41</v>
      </c>
      <c r="C66" s="87"/>
      <c r="D66" s="115">
        <v>612001</v>
      </c>
      <c r="E66" s="89" t="s">
        <v>87</v>
      </c>
      <c r="F66" s="299"/>
      <c r="G66" s="299"/>
      <c r="H66" s="299"/>
      <c r="I66" s="299">
        <v>0</v>
      </c>
      <c r="J66" s="299"/>
      <c r="K66" s="299">
        <v>0</v>
      </c>
      <c r="L66" s="323">
        <v>0</v>
      </c>
    </row>
    <row r="67" spans="1:12" ht="13.5" thickBot="1">
      <c r="A67" s="146" t="s">
        <v>242</v>
      </c>
      <c r="B67" s="517">
        <v>41</v>
      </c>
      <c r="C67" s="87"/>
      <c r="D67" s="115">
        <v>612002</v>
      </c>
      <c r="E67" s="89" t="s">
        <v>198</v>
      </c>
      <c r="F67" s="299">
        <v>1854.51</v>
      </c>
      <c r="G67" s="299">
        <v>1923.11</v>
      </c>
      <c r="H67" s="299">
        <v>2500</v>
      </c>
      <c r="I67" s="299">
        <v>2500</v>
      </c>
      <c r="J67" s="299">
        <v>2600</v>
      </c>
      <c r="K67" s="299">
        <v>2600</v>
      </c>
      <c r="L67" s="323">
        <v>2600</v>
      </c>
    </row>
    <row r="68" spans="1:12" ht="13.5" thickBot="1">
      <c r="A68" s="146" t="s">
        <v>243</v>
      </c>
      <c r="B68" s="517">
        <v>41</v>
      </c>
      <c r="C68" s="87"/>
      <c r="D68" s="88">
        <v>620</v>
      </c>
      <c r="E68" s="89" t="s">
        <v>91</v>
      </c>
      <c r="F68" s="299">
        <v>16254.77</v>
      </c>
      <c r="G68" s="299">
        <v>16901.11</v>
      </c>
      <c r="H68" s="299">
        <v>17000</v>
      </c>
      <c r="I68" s="299">
        <v>17000</v>
      </c>
      <c r="J68" s="299">
        <v>20000</v>
      </c>
      <c r="K68" s="299">
        <v>22000</v>
      </c>
      <c r="L68" s="323">
        <v>22000</v>
      </c>
    </row>
    <row r="69" spans="1:12" s="98" customFormat="1" ht="13.5" thickBot="1">
      <c r="A69" s="146" t="s">
        <v>245</v>
      </c>
      <c r="B69" s="516">
        <v>41</v>
      </c>
      <c r="C69" s="93"/>
      <c r="D69" s="122">
        <v>633001</v>
      </c>
      <c r="E69" s="95" t="s">
        <v>143</v>
      </c>
      <c r="F69" s="303">
        <v>999.79</v>
      </c>
      <c r="G69" s="303">
        <v>0</v>
      </c>
      <c r="H69" s="303">
        <v>1000</v>
      </c>
      <c r="I69" s="303">
        <v>1000</v>
      </c>
      <c r="J69" s="303">
        <v>1000</v>
      </c>
      <c r="K69" s="303">
        <v>1000</v>
      </c>
      <c r="L69" s="330">
        <v>1000</v>
      </c>
    </row>
    <row r="70" spans="1:12" s="98" customFormat="1" ht="13.5" thickBot="1">
      <c r="A70" s="146" t="s">
        <v>246</v>
      </c>
      <c r="B70" s="516">
        <v>41</v>
      </c>
      <c r="C70" s="93"/>
      <c r="D70" s="122">
        <v>633006</v>
      </c>
      <c r="E70" s="95" t="s">
        <v>99</v>
      </c>
      <c r="F70" s="303">
        <v>789.34</v>
      </c>
      <c r="G70" s="303">
        <v>1179.5</v>
      </c>
      <c r="H70" s="303">
        <v>1000</v>
      </c>
      <c r="I70" s="303">
        <v>1000</v>
      </c>
      <c r="J70" s="303">
        <v>1000</v>
      </c>
      <c r="K70" s="303">
        <v>1000</v>
      </c>
      <c r="L70" s="330">
        <v>1000</v>
      </c>
    </row>
    <row r="71" spans="1:12" s="98" customFormat="1" ht="13.5" thickBot="1">
      <c r="A71" s="146" t="s">
        <v>247</v>
      </c>
      <c r="B71" s="516">
        <v>41</v>
      </c>
      <c r="C71" s="93"/>
      <c r="D71" s="122">
        <v>633009</v>
      </c>
      <c r="E71" s="95" t="s">
        <v>348</v>
      </c>
      <c r="F71" s="303">
        <v>183.04</v>
      </c>
      <c r="G71" s="303">
        <v>35.11</v>
      </c>
      <c r="H71" s="303">
        <v>500</v>
      </c>
      <c r="I71" s="303">
        <v>500</v>
      </c>
      <c r="J71" s="303">
        <v>650</v>
      </c>
      <c r="K71" s="303">
        <v>300</v>
      </c>
      <c r="L71" s="330">
        <v>300</v>
      </c>
    </row>
    <row r="72" spans="1:12" s="98" customFormat="1" ht="13.5" thickBot="1">
      <c r="A72" s="146" t="s">
        <v>248</v>
      </c>
      <c r="B72" s="516">
        <v>41</v>
      </c>
      <c r="C72" s="93"/>
      <c r="D72" s="122">
        <v>633010</v>
      </c>
      <c r="E72" s="95" t="s">
        <v>350</v>
      </c>
      <c r="F72" s="303"/>
      <c r="G72" s="303"/>
      <c r="H72" s="303"/>
      <c r="I72" s="303">
        <v>0</v>
      </c>
      <c r="J72" s="303"/>
      <c r="K72" s="303">
        <v>200</v>
      </c>
      <c r="L72" s="330">
        <v>200</v>
      </c>
    </row>
    <row r="73" spans="1:12" s="98" customFormat="1" ht="15.75" thickBot="1">
      <c r="A73" s="146" t="s">
        <v>249</v>
      </c>
      <c r="B73" s="516">
        <v>41</v>
      </c>
      <c r="C73" s="93"/>
      <c r="D73" s="93">
        <v>635004</v>
      </c>
      <c r="E73" s="95" t="s">
        <v>351</v>
      </c>
      <c r="F73" s="303"/>
      <c r="G73" s="303"/>
      <c r="H73" s="389">
        <v>500</v>
      </c>
      <c r="I73" s="389">
        <v>500</v>
      </c>
      <c r="J73" s="389">
        <v>200</v>
      </c>
      <c r="K73" s="389">
        <v>300</v>
      </c>
      <c r="L73" s="390">
        <v>300</v>
      </c>
    </row>
    <row r="74" spans="1:12" s="98" customFormat="1" ht="15.75" thickBot="1">
      <c r="A74" s="146" t="s">
        <v>250</v>
      </c>
      <c r="B74" s="516">
        <v>41</v>
      </c>
      <c r="C74" s="93"/>
      <c r="D74" s="122">
        <v>635006</v>
      </c>
      <c r="E74" s="95" t="s">
        <v>362</v>
      </c>
      <c r="F74" s="303">
        <v>0</v>
      </c>
      <c r="G74" s="303">
        <v>1859.06</v>
      </c>
      <c r="H74" s="389">
        <v>2000</v>
      </c>
      <c r="I74" s="389">
        <v>2000</v>
      </c>
      <c r="J74" s="389">
        <v>3000</v>
      </c>
      <c r="K74" s="389">
        <v>1000</v>
      </c>
      <c r="L74" s="390">
        <v>1000</v>
      </c>
    </row>
    <row r="75" spans="1:12" ht="13.5" thickBot="1">
      <c r="A75" s="146" t="s">
        <v>251</v>
      </c>
      <c r="B75" s="517">
        <v>41</v>
      </c>
      <c r="C75" s="87"/>
      <c r="D75" s="115">
        <v>637001</v>
      </c>
      <c r="E75" s="89" t="s">
        <v>353</v>
      </c>
      <c r="F75" s="299"/>
      <c r="G75" s="299"/>
      <c r="H75" s="299">
        <v>100</v>
      </c>
      <c r="I75" s="299">
        <v>100</v>
      </c>
      <c r="J75" s="299">
        <v>100</v>
      </c>
      <c r="K75" s="299">
        <v>100</v>
      </c>
      <c r="L75" s="323">
        <v>100</v>
      </c>
    </row>
    <row r="76" spans="1:12" ht="13.5" thickBot="1">
      <c r="A76" s="146" t="s">
        <v>253</v>
      </c>
      <c r="B76" s="517">
        <v>41</v>
      </c>
      <c r="C76" s="87"/>
      <c r="D76" s="115">
        <v>637004</v>
      </c>
      <c r="E76" s="89" t="s">
        <v>177</v>
      </c>
      <c r="F76" s="299">
        <v>634.8</v>
      </c>
      <c r="G76" s="299">
        <v>0</v>
      </c>
      <c r="H76" s="299">
        <v>500</v>
      </c>
      <c r="I76" s="299">
        <v>500</v>
      </c>
      <c r="J76" s="299">
        <v>500</v>
      </c>
      <c r="K76" s="299">
        <v>500</v>
      </c>
      <c r="L76" s="323">
        <v>500</v>
      </c>
    </row>
    <row r="77" spans="1:12" ht="13.5" thickBot="1">
      <c r="A77" s="146" t="s">
        <v>254</v>
      </c>
      <c r="B77" s="517">
        <v>41</v>
      </c>
      <c r="C77" s="87"/>
      <c r="D77" s="115">
        <v>637012</v>
      </c>
      <c r="E77" s="89" t="s">
        <v>354</v>
      </c>
      <c r="F77" s="299"/>
      <c r="G77" s="299"/>
      <c r="H77" s="299">
        <v>100</v>
      </c>
      <c r="I77" s="299">
        <v>100</v>
      </c>
      <c r="J77" s="299">
        <v>100</v>
      </c>
      <c r="K77" s="299">
        <v>100</v>
      </c>
      <c r="L77" s="323">
        <v>100</v>
      </c>
    </row>
    <row r="78" spans="1:12" ht="13.5" thickBot="1">
      <c r="A78" s="146" t="s">
        <v>255</v>
      </c>
      <c r="B78" s="517">
        <v>41</v>
      </c>
      <c r="C78" s="87"/>
      <c r="D78" s="115">
        <v>637014</v>
      </c>
      <c r="E78" s="89" t="s">
        <v>97</v>
      </c>
      <c r="F78" s="299">
        <v>968.76</v>
      </c>
      <c r="G78" s="299">
        <v>1737.45</v>
      </c>
      <c r="H78" s="299">
        <v>1000</v>
      </c>
      <c r="I78" s="299">
        <v>1000</v>
      </c>
      <c r="J78" s="299">
        <v>1500</v>
      </c>
      <c r="K78" s="299">
        <v>800</v>
      </c>
      <c r="L78" s="323">
        <v>800</v>
      </c>
    </row>
    <row r="79" spans="1:12" s="98" customFormat="1" ht="13.5" thickBot="1">
      <c r="A79" s="146" t="s">
        <v>257</v>
      </c>
      <c r="B79" s="516">
        <v>41</v>
      </c>
      <c r="C79" s="93"/>
      <c r="D79" s="122">
        <v>637016</v>
      </c>
      <c r="E79" s="95" t="s">
        <v>93</v>
      </c>
      <c r="F79" s="303">
        <v>598.16</v>
      </c>
      <c r="G79" s="303">
        <v>526.07</v>
      </c>
      <c r="H79" s="303">
        <v>600</v>
      </c>
      <c r="I79" s="303">
        <v>600</v>
      </c>
      <c r="J79" s="303">
        <v>700</v>
      </c>
      <c r="K79" s="303">
        <v>700</v>
      </c>
      <c r="L79" s="330">
        <v>700</v>
      </c>
    </row>
    <row r="80" spans="1:12" ht="13.5" thickBot="1">
      <c r="A80" s="146" t="s">
        <v>259</v>
      </c>
      <c r="B80" s="517">
        <v>41</v>
      </c>
      <c r="C80" s="87"/>
      <c r="D80" s="115">
        <v>637027</v>
      </c>
      <c r="E80" s="89" t="s">
        <v>363</v>
      </c>
      <c r="F80" s="299"/>
      <c r="G80" s="299"/>
      <c r="H80" s="299"/>
      <c r="I80" s="299"/>
      <c r="J80" s="299"/>
      <c r="K80" s="299">
        <v>0</v>
      </c>
      <c r="L80" s="323">
        <v>0</v>
      </c>
    </row>
    <row r="81" spans="1:12" ht="13.5" thickBot="1">
      <c r="A81" s="146" t="s">
        <v>260</v>
      </c>
      <c r="B81" s="517">
        <v>41</v>
      </c>
      <c r="C81" s="87"/>
      <c r="D81" s="115">
        <v>642013</v>
      </c>
      <c r="E81" s="89" t="s">
        <v>423</v>
      </c>
      <c r="F81" s="299"/>
      <c r="G81" s="299">
        <v>751</v>
      </c>
      <c r="H81" s="299"/>
      <c r="I81" s="299"/>
      <c r="J81" s="299"/>
      <c r="K81" s="299"/>
      <c r="L81" s="323"/>
    </row>
    <row r="82" spans="1:12" s="98" customFormat="1" ht="13.5" thickBot="1">
      <c r="A82" s="146" t="s">
        <v>261</v>
      </c>
      <c r="B82" s="516">
        <v>41</v>
      </c>
      <c r="C82" s="93"/>
      <c r="D82" s="122">
        <v>642015</v>
      </c>
      <c r="E82" s="95" t="s">
        <v>95</v>
      </c>
      <c r="F82" s="303"/>
      <c r="G82" s="303"/>
      <c r="H82" s="303">
        <v>100</v>
      </c>
      <c r="I82" s="303">
        <v>100</v>
      </c>
      <c r="J82" s="303">
        <v>100</v>
      </c>
      <c r="K82" s="303">
        <v>100</v>
      </c>
      <c r="L82" s="330">
        <v>100</v>
      </c>
    </row>
    <row r="83" spans="1:12" s="98" customFormat="1" ht="13.5" thickBot="1">
      <c r="A83" s="146" t="s">
        <v>262</v>
      </c>
      <c r="B83" s="516">
        <v>41</v>
      </c>
      <c r="C83" s="87"/>
      <c r="D83" s="622" t="s">
        <v>802</v>
      </c>
      <c r="E83" s="622"/>
      <c r="F83" s="395">
        <f>SUM(F84:F86)</f>
        <v>31578.68</v>
      </c>
      <c r="G83" s="395">
        <f>SUM(G84:G86)</f>
        <v>27814.820000000003</v>
      </c>
      <c r="H83" s="395">
        <f>SUM(H84:H87)</f>
        <v>34900</v>
      </c>
      <c r="I83" s="395">
        <f>SUM(I84:I87)</f>
        <v>34300</v>
      </c>
      <c r="J83" s="395">
        <f>SUM(J84:J87)</f>
        <v>34800</v>
      </c>
      <c r="K83" s="395">
        <f>SUM(K84:K87)</f>
        <v>33100</v>
      </c>
      <c r="L83" s="395">
        <f>SUM(L84:L87)</f>
        <v>33100</v>
      </c>
    </row>
    <row r="84" spans="1:12" s="98" customFormat="1" ht="13.5" thickBot="1">
      <c r="A84" s="146" t="s">
        <v>263</v>
      </c>
      <c r="B84" s="516">
        <v>41</v>
      </c>
      <c r="C84" s="93"/>
      <c r="D84" s="122">
        <v>632001</v>
      </c>
      <c r="E84" s="95" t="s">
        <v>322</v>
      </c>
      <c r="F84" s="303">
        <v>28947.11</v>
      </c>
      <c r="G84" s="303">
        <v>25135.83</v>
      </c>
      <c r="H84" s="303">
        <v>32000</v>
      </c>
      <c r="I84" s="303">
        <v>29800</v>
      </c>
      <c r="J84" s="303">
        <v>30000</v>
      </c>
      <c r="K84" s="303">
        <v>30000</v>
      </c>
      <c r="L84" s="330">
        <v>30000</v>
      </c>
    </row>
    <row r="85" spans="1:12" s="98" customFormat="1" ht="13.5" thickBot="1">
      <c r="A85" s="146" t="s">
        <v>264</v>
      </c>
      <c r="B85" s="516">
        <v>41</v>
      </c>
      <c r="C85" s="93"/>
      <c r="D85" s="122">
        <v>632002</v>
      </c>
      <c r="E85" s="95" t="s">
        <v>347</v>
      </c>
      <c r="F85" s="303">
        <v>1926.42</v>
      </c>
      <c r="G85" s="303">
        <v>2062.27</v>
      </c>
      <c r="H85" s="391">
        <v>2200</v>
      </c>
      <c r="I85" s="391">
        <v>2200</v>
      </c>
      <c r="J85" s="391">
        <v>2100</v>
      </c>
      <c r="K85" s="391">
        <v>2000</v>
      </c>
      <c r="L85" s="392">
        <v>2000</v>
      </c>
    </row>
    <row r="86" spans="1:12" s="98" customFormat="1" ht="13.5" thickBot="1">
      <c r="A86" s="146" t="s">
        <v>265</v>
      </c>
      <c r="B86" s="516">
        <v>41</v>
      </c>
      <c r="C86" s="93"/>
      <c r="D86" s="122">
        <v>632003</v>
      </c>
      <c r="E86" s="95" t="s">
        <v>159</v>
      </c>
      <c r="F86" s="303">
        <v>705.15</v>
      </c>
      <c r="G86" s="303">
        <v>616.72</v>
      </c>
      <c r="H86" s="305">
        <v>700</v>
      </c>
      <c r="I86" s="305">
        <v>700</v>
      </c>
      <c r="J86" s="305">
        <v>700</v>
      </c>
      <c r="K86" s="305">
        <v>600</v>
      </c>
      <c r="L86" s="330">
        <v>600</v>
      </c>
    </row>
    <row r="87" spans="1:12" s="98" customFormat="1" ht="13.5" thickBot="1">
      <c r="A87" s="146" t="s">
        <v>266</v>
      </c>
      <c r="B87" s="516">
        <v>41</v>
      </c>
      <c r="C87" s="93"/>
      <c r="D87" s="460">
        <v>637004</v>
      </c>
      <c r="E87" s="95" t="s">
        <v>908</v>
      </c>
      <c r="F87" s="303"/>
      <c r="G87" s="303"/>
      <c r="H87" s="305"/>
      <c r="I87" s="305">
        <v>1600</v>
      </c>
      <c r="J87" s="305">
        <v>2000</v>
      </c>
      <c r="K87" s="305">
        <v>500</v>
      </c>
      <c r="L87" s="305">
        <v>500</v>
      </c>
    </row>
    <row r="88" spans="1:12" ht="13.5" thickBot="1">
      <c r="A88" s="146" t="s">
        <v>268</v>
      </c>
      <c r="B88" s="83"/>
      <c r="C88" s="147" t="s">
        <v>366</v>
      </c>
      <c r="D88" s="621" t="s">
        <v>367</v>
      </c>
      <c r="E88" s="621"/>
      <c r="F88" s="388">
        <f>SUM(F89:F103)</f>
        <v>37752.649999999994</v>
      </c>
      <c r="G88" s="388">
        <f aca="true" t="shared" si="6" ref="G88:L88">SUM(G89:G103)</f>
        <v>33878.75</v>
      </c>
      <c r="H88" s="388">
        <f>SUM(H89:H103)</f>
        <v>40150</v>
      </c>
      <c r="I88" s="388">
        <f t="shared" si="6"/>
        <v>40750</v>
      </c>
      <c r="J88" s="388">
        <f t="shared" si="6"/>
        <v>45850</v>
      </c>
      <c r="K88" s="388">
        <f t="shared" si="6"/>
        <v>45200</v>
      </c>
      <c r="L88" s="388">
        <f t="shared" si="6"/>
        <v>45200</v>
      </c>
    </row>
    <row r="89" spans="1:12" ht="13.5" thickBot="1">
      <c r="A89" s="146" t="s">
        <v>269</v>
      </c>
      <c r="B89" s="517">
        <v>41</v>
      </c>
      <c r="C89" s="87"/>
      <c r="D89" s="88">
        <v>611</v>
      </c>
      <c r="E89" s="89" t="s">
        <v>85</v>
      </c>
      <c r="F89" s="299">
        <v>24954.26</v>
      </c>
      <c r="G89" s="299">
        <v>21052.06</v>
      </c>
      <c r="H89" s="299">
        <v>25000</v>
      </c>
      <c r="I89" s="299">
        <v>25000</v>
      </c>
      <c r="J89" s="299">
        <v>27000</v>
      </c>
      <c r="K89" s="299">
        <v>28000</v>
      </c>
      <c r="L89" s="323">
        <v>28000</v>
      </c>
    </row>
    <row r="90" spans="1:12" ht="13.5" thickBot="1">
      <c r="A90" s="146" t="s">
        <v>270</v>
      </c>
      <c r="B90" s="517">
        <v>41</v>
      </c>
      <c r="C90" s="87"/>
      <c r="D90" s="115">
        <v>612001</v>
      </c>
      <c r="E90" s="89" t="s">
        <v>87</v>
      </c>
      <c r="F90" s="299"/>
      <c r="G90" s="299"/>
      <c r="H90" s="299"/>
      <c r="I90" s="299">
        <v>0</v>
      </c>
      <c r="J90" s="299"/>
      <c r="K90" s="299">
        <v>0</v>
      </c>
      <c r="L90" s="323">
        <v>0</v>
      </c>
    </row>
    <row r="91" spans="1:12" ht="13.5" thickBot="1">
      <c r="A91" s="146" t="s">
        <v>271</v>
      </c>
      <c r="B91" s="517">
        <v>41</v>
      </c>
      <c r="C91" s="87"/>
      <c r="D91" s="115">
        <v>612002</v>
      </c>
      <c r="E91" s="89" t="s">
        <v>198</v>
      </c>
      <c r="F91" s="299">
        <v>273.96</v>
      </c>
      <c r="G91" s="299">
        <v>286.77</v>
      </c>
      <c r="H91" s="299">
        <v>400</v>
      </c>
      <c r="I91" s="299">
        <v>400</v>
      </c>
      <c r="J91" s="299">
        <v>500</v>
      </c>
      <c r="K91" s="299">
        <v>400</v>
      </c>
      <c r="L91" s="323">
        <v>400</v>
      </c>
    </row>
    <row r="92" spans="1:12" s="98" customFormat="1" ht="13.5" thickBot="1">
      <c r="A92" s="146" t="s">
        <v>272</v>
      </c>
      <c r="B92" s="516">
        <v>41</v>
      </c>
      <c r="C92" s="93"/>
      <c r="D92" s="94">
        <v>614</v>
      </c>
      <c r="E92" s="95" t="s">
        <v>89</v>
      </c>
      <c r="F92" s="303"/>
      <c r="G92" s="303"/>
      <c r="H92" s="303"/>
      <c r="I92" s="303">
        <v>0</v>
      </c>
      <c r="J92" s="303">
        <v>800</v>
      </c>
      <c r="K92" s="303">
        <v>0</v>
      </c>
      <c r="L92" s="330">
        <v>0</v>
      </c>
    </row>
    <row r="93" spans="1:12" s="98" customFormat="1" ht="13.5" thickBot="1">
      <c r="A93" s="146" t="s">
        <v>274</v>
      </c>
      <c r="B93" s="516">
        <v>41</v>
      </c>
      <c r="C93" s="93"/>
      <c r="D93" s="94">
        <v>620</v>
      </c>
      <c r="E93" s="95" t="s">
        <v>91</v>
      </c>
      <c r="F93" s="303">
        <v>8875.23</v>
      </c>
      <c r="G93" s="303">
        <v>8157.78</v>
      </c>
      <c r="H93" s="303">
        <v>9000</v>
      </c>
      <c r="I93" s="303">
        <v>9000</v>
      </c>
      <c r="J93" s="303">
        <v>9400</v>
      </c>
      <c r="K93" s="303">
        <v>9300</v>
      </c>
      <c r="L93" s="330">
        <v>9300</v>
      </c>
    </row>
    <row r="94" spans="1:12" s="98" customFormat="1" ht="13.5" thickBot="1">
      <c r="A94" s="146" t="s">
        <v>275</v>
      </c>
      <c r="B94" s="516">
        <v>41</v>
      </c>
      <c r="C94" s="93"/>
      <c r="D94" s="122">
        <v>633004</v>
      </c>
      <c r="E94" s="95" t="s">
        <v>963</v>
      </c>
      <c r="F94" s="303"/>
      <c r="G94" s="303">
        <v>395</v>
      </c>
      <c r="H94" s="303"/>
      <c r="I94" s="303">
        <v>0</v>
      </c>
      <c r="J94" s="303">
        <v>500</v>
      </c>
      <c r="K94" s="303">
        <v>500</v>
      </c>
      <c r="L94" s="330">
        <v>500</v>
      </c>
    </row>
    <row r="95" spans="1:12" s="98" customFormat="1" ht="13.5" thickBot="1">
      <c r="A95" s="146" t="s">
        <v>277</v>
      </c>
      <c r="B95" s="516">
        <v>41</v>
      </c>
      <c r="C95" s="93"/>
      <c r="D95" s="122">
        <v>633006</v>
      </c>
      <c r="E95" s="95" t="s">
        <v>99</v>
      </c>
      <c r="F95" s="303">
        <v>1539.22</v>
      </c>
      <c r="G95" s="303">
        <v>1037.59</v>
      </c>
      <c r="H95" s="303">
        <v>1500</v>
      </c>
      <c r="I95" s="303">
        <v>1500</v>
      </c>
      <c r="J95" s="303">
        <v>1200</v>
      </c>
      <c r="K95" s="303">
        <v>1200</v>
      </c>
      <c r="L95" s="330">
        <v>1200</v>
      </c>
    </row>
    <row r="96" spans="1:12" s="98" customFormat="1" ht="13.5" thickBot="1">
      <c r="A96" s="146" t="s">
        <v>278</v>
      </c>
      <c r="B96" s="516">
        <v>41</v>
      </c>
      <c r="C96" s="93"/>
      <c r="D96" s="122">
        <v>633010</v>
      </c>
      <c r="E96" s="95" t="s">
        <v>350</v>
      </c>
      <c r="F96" s="303"/>
      <c r="G96" s="303">
        <v>250</v>
      </c>
      <c r="H96" s="303">
        <v>100</v>
      </c>
      <c r="I96" s="303">
        <v>100</v>
      </c>
      <c r="J96" s="303">
        <v>100</v>
      </c>
      <c r="K96" s="303">
        <v>200</v>
      </c>
      <c r="L96" s="330">
        <v>200</v>
      </c>
    </row>
    <row r="97" spans="1:12" s="98" customFormat="1" ht="15.75" thickBot="1">
      <c r="A97" s="146" t="s">
        <v>280</v>
      </c>
      <c r="B97" s="516">
        <v>41</v>
      </c>
      <c r="C97" s="93"/>
      <c r="D97" s="122">
        <v>635004</v>
      </c>
      <c r="E97" s="95" t="s">
        <v>359</v>
      </c>
      <c r="F97" s="303"/>
      <c r="G97" s="303"/>
      <c r="H97" s="389">
        <v>1500</v>
      </c>
      <c r="I97" s="389">
        <v>1500</v>
      </c>
      <c r="J97" s="389">
        <v>1000</v>
      </c>
      <c r="K97" s="389">
        <v>1000</v>
      </c>
      <c r="L97" s="390">
        <v>1000</v>
      </c>
    </row>
    <row r="98" spans="1:12" s="98" customFormat="1" ht="13.5" thickBot="1">
      <c r="A98" s="146" t="s">
        <v>282</v>
      </c>
      <c r="B98" s="516">
        <v>41</v>
      </c>
      <c r="C98" s="93"/>
      <c r="D98" s="122">
        <v>637001</v>
      </c>
      <c r="E98" s="95" t="s">
        <v>368</v>
      </c>
      <c r="F98" s="303"/>
      <c r="G98" s="303">
        <v>40.3</v>
      </c>
      <c r="H98" s="303">
        <v>100</v>
      </c>
      <c r="I98" s="303">
        <v>100</v>
      </c>
      <c r="J98" s="303">
        <v>100</v>
      </c>
      <c r="K98" s="303">
        <v>100</v>
      </c>
      <c r="L98" s="330">
        <v>100</v>
      </c>
    </row>
    <row r="99" spans="1:12" s="98" customFormat="1" ht="13.5" thickBot="1">
      <c r="A99" s="146" t="s">
        <v>283</v>
      </c>
      <c r="B99" s="516">
        <v>41</v>
      </c>
      <c r="C99" s="93"/>
      <c r="D99" s="122">
        <v>637004</v>
      </c>
      <c r="E99" s="95" t="s">
        <v>177</v>
      </c>
      <c r="F99" s="303">
        <v>515.2</v>
      </c>
      <c r="G99" s="303">
        <v>185.74</v>
      </c>
      <c r="H99" s="303">
        <v>500</v>
      </c>
      <c r="I99" s="303">
        <v>500</v>
      </c>
      <c r="J99" s="303">
        <v>500</v>
      </c>
      <c r="K99" s="303">
        <v>500</v>
      </c>
      <c r="L99" s="330">
        <v>500</v>
      </c>
    </row>
    <row r="100" spans="1:12" s="98" customFormat="1" ht="13.5" thickBot="1">
      <c r="A100" s="146" t="s">
        <v>285</v>
      </c>
      <c r="B100" s="516">
        <v>41</v>
      </c>
      <c r="C100" s="93"/>
      <c r="D100" s="122">
        <v>637014</v>
      </c>
      <c r="E100" s="95" t="s">
        <v>97</v>
      </c>
      <c r="F100" s="303">
        <v>1248.31</v>
      </c>
      <c r="G100" s="303">
        <v>2182.95</v>
      </c>
      <c r="H100" s="303">
        <v>1500</v>
      </c>
      <c r="I100" s="303">
        <v>2100</v>
      </c>
      <c r="J100" s="303">
        <v>2200</v>
      </c>
      <c r="K100" s="303">
        <v>1500</v>
      </c>
      <c r="L100" s="330">
        <v>1500</v>
      </c>
    </row>
    <row r="101" spans="1:12" s="98" customFormat="1" ht="13.5" thickBot="1">
      <c r="A101" s="146" t="s">
        <v>369</v>
      </c>
      <c r="B101" s="516">
        <v>41</v>
      </c>
      <c r="C101" s="93"/>
      <c r="D101" s="122">
        <v>637016</v>
      </c>
      <c r="E101" s="95" t="s">
        <v>93</v>
      </c>
      <c r="F101" s="303">
        <v>346.47</v>
      </c>
      <c r="G101" s="303">
        <v>290.56</v>
      </c>
      <c r="H101" s="303">
        <v>350</v>
      </c>
      <c r="I101" s="303">
        <v>350</v>
      </c>
      <c r="J101" s="303">
        <v>350</v>
      </c>
      <c r="K101" s="303">
        <v>400</v>
      </c>
      <c r="L101" s="330">
        <v>400</v>
      </c>
    </row>
    <row r="102" spans="1:12" s="98" customFormat="1" ht="12.75" customHeight="1" thickBot="1">
      <c r="A102" s="146" t="s">
        <v>286</v>
      </c>
      <c r="B102" s="516">
        <v>41</v>
      </c>
      <c r="C102" s="93"/>
      <c r="D102" s="122">
        <v>642015</v>
      </c>
      <c r="E102" s="95" t="s">
        <v>95</v>
      </c>
      <c r="F102" s="303"/>
      <c r="G102" s="303"/>
      <c r="H102" s="303">
        <v>200</v>
      </c>
      <c r="I102" s="303">
        <v>200</v>
      </c>
      <c r="J102" s="303">
        <v>200</v>
      </c>
      <c r="K102" s="303">
        <v>100</v>
      </c>
      <c r="L102" s="330">
        <v>100</v>
      </c>
    </row>
    <row r="103" spans="1:12" s="98" customFormat="1" ht="13.5" thickBot="1">
      <c r="A103" s="146" t="s">
        <v>287</v>
      </c>
      <c r="B103" s="516">
        <v>41</v>
      </c>
      <c r="C103" s="93"/>
      <c r="D103" s="122">
        <v>635001</v>
      </c>
      <c r="E103" s="95" t="s">
        <v>372</v>
      </c>
      <c r="F103" s="303"/>
      <c r="G103" s="303"/>
      <c r="H103" s="303"/>
      <c r="I103" s="303">
        <v>0</v>
      </c>
      <c r="J103" s="303">
        <v>2000</v>
      </c>
      <c r="K103" s="303">
        <v>2000</v>
      </c>
      <c r="L103" s="330">
        <v>2000</v>
      </c>
    </row>
    <row r="104" spans="1:12" ht="13.5" thickBot="1">
      <c r="A104" s="146" t="s">
        <v>370</v>
      </c>
      <c r="B104" s="83"/>
      <c r="C104" s="147" t="s">
        <v>374</v>
      </c>
      <c r="D104" s="621" t="s">
        <v>375</v>
      </c>
      <c r="E104" s="621"/>
      <c r="F104" s="388">
        <f>SUM(F105:F107)</f>
        <v>153381.61</v>
      </c>
      <c r="G104" s="388">
        <f aca="true" t="shared" si="7" ref="G104:L104">SUM(G105:G107)</f>
        <v>146023.47999999998</v>
      </c>
      <c r="H104" s="388">
        <f>SUM(H105:H107)</f>
        <v>152000</v>
      </c>
      <c r="I104" s="388">
        <f t="shared" si="7"/>
        <v>153000</v>
      </c>
      <c r="J104" s="388">
        <f t="shared" si="7"/>
        <v>156500</v>
      </c>
      <c r="K104" s="388">
        <f t="shared" si="7"/>
        <v>161500</v>
      </c>
      <c r="L104" s="388">
        <f t="shared" si="7"/>
        <v>161500</v>
      </c>
    </row>
    <row r="105" spans="1:12" ht="13.5" thickBot="1">
      <c r="A105" s="146" t="s">
        <v>371</v>
      </c>
      <c r="B105" s="517">
        <v>41</v>
      </c>
      <c r="C105" s="87"/>
      <c r="D105" s="87"/>
      <c r="E105" s="149" t="s">
        <v>376</v>
      </c>
      <c r="F105" s="396">
        <v>153381.61</v>
      </c>
      <c r="G105" s="396">
        <v>134387.33</v>
      </c>
      <c r="H105" s="396">
        <v>145000</v>
      </c>
      <c r="I105" s="396">
        <v>145000</v>
      </c>
      <c r="J105" s="396">
        <v>145000</v>
      </c>
      <c r="K105" s="396">
        <v>150000</v>
      </c>
      <c r="L105" s="396">
        <v>150000</v>
      </c>
    </row>
    <row r="106" spans="1:12" ht="13.5" thickBot="1">
      <c r="A106" s="146" t="s">
        <v>373</v>
      </c>
      <c r="B106" s="517">
        <v>111</v>
      </c>
      <c r="C106" s="87"/>
      <c r="D106" s="89"/>
      <c r="E106" s="149" t="s">
        <v>950</v>
      </c>
      <c r="F106" s="396"/>
      <c r="G106" s="396"/>
      <c r="H106" s="396"/>
      <c r="I106" s="396"/>
      <c r="J106" s="396">
        <v>1500</v>
      </c>
      <c r="K106" s="396">
        <v>1500</v>
      </c>
      <c r="L106" s="396">
        <v>1500</v>
      </c>
    </row>
    <row r="107" spans="1:12" ht="13.5" thickBot="1">
      <c r="A107" s="146" t="s">
        <v>288</v>
      </c>
      <c r="B107" s="517">
        <v>41</v>
      </c>
      <c r="C107" s="87"/>
      <c r="D107" s="89"/>
      <c r="E107" s="149" t="s">
        <v>808</v>
      </c>
      <c r="F107" s="396"/>
      <c r="G107" s="396">
        <v>11636.15</v>
      </c>
      <c r="H107" s="396">
        <v>7000</v>
      </c>
      <c r="I107" s="396">
        <v>8000</v>
      </c>
      <c r="J107" s="396">
        <v>10000</v>
      </c>
      <c r="K107" s="396">
        <v>10000</v>
      </c>
      <c r="L107" s="396">
        <v>10000</v>
      </c>
    </row>
    <row r="108" spans="1:12" ht="13.5" thickBot="1">
      <c r="A108" s="146" t="s">
        <v>291</v>
      </c>
      <c r="B108" s="83"/>
      <c r="C108" s="147" t="s">
        <v>377</v>
      </c>
      <c r="D108" s="621" t="s">
        <v>378</v>
      </c>
      <c r="E108" s="621"/>
      <c r="F108" s="388">
        <f>SUM(F109:F111)</f>
        <v>63000</v>
      </c>
      <c r="G108" s="388">
        <f aca="true" t="shared" si="8" ref="G108:L108">SUM(G109:G111)</f>
        <v>64185.03999999999</v>
      </c>
      <c r="H108" s="388">
        <f>SUM(H109:H111)</f>
        <v>68000</v>
      </c>
      <c r="I108" s="388">
        <f t="shared" si="8"/>
        <v>68000</v>
      </c>
      <c r="J108" s="388">
        <f t="shared" si="8"/>
        <v>69000</v>
      </c>
      <c r="K108" s="388">
        <f t="shared" si="8"/>
        <v>69000</v>
      </c>
      <c r="L108" s="388">
        <f t="shared" si="8"/>
        <v>69000</v>
      </c>
    </row>
    <row r="109" spans="1:12" ht="13.5" thickBot="1">
      <c r="A109" s="146" t="s">
        <v>293</v>
      </c>
      <c r="B109" s="517">
        <v>41</v>
      </c>
      <c r="C109" s="87"/>
      <c r="D109" s="87"/>
      <c r="E109" s="149" t="s">
        <v>379</v>
      </c>
      <c r="F109" s="396">
        <v>63000</v>
      </c>
      <c r="G109" s="396">
        <v>57415.45</v>
      </c>
      <c r="H109" s="397">
        <v>63000</v>
      </c>
      <c r="I109" s="397">
        <v>63000</v>
      </c>
      <c r="J109" s="397">
        <v>63000</v>
      </c>
      <c r="K109" s="397">
        <v>63000</v>
      </c>
      <c r="L109" s="398">
        <v>63000</v>
      </c>
    </row>
    <row r="110" spans="1:12" ht="13.5" thickBot="1">
      <c r="A110" s="146" t="s">
        <v>294</v>
      </c>
      <c r="B110" s="517">
        <v>111</v>
      </c>
      <c r="C110" s="87"/>
      <c r="D110" s="89"/>
      <c r="E110" s="149" t="s">
        <v>950</v>
      </c>
      <c r="F110" s="396"/>
      <c r="G110" s="396"/>
      <c r="H110" s="397"/>
      <c r="I110" s="397"/>
      <c r="J110" s="397">
        <v>2000</v>
      </c>
      <c r="K110" s="397">
        <v>2000</v>
      </c>
      <c r="L110" s="397">
        <v>2000</v>
      </c>
    </row>
    <row r="111" spans="1:12" ht="13.5" thickBot="1">
      <c r="A111" s="146" t="s">
        <v>295</v>
      </c>
      <c r="B111" s="517">
        <v>41</v>
      </c>
      <c r="C111" s="87"/>
      <c r="D111" s="89"/>
      <c r="E111" s="149" t="s">
        <v>808</v>
      </c>
      <c r="F111" s="396"/>
      <c r="G111" s="396">
        <v>6769.59</v>
      </c>
      <c r="H111" s="397">
        <v>5000</v>
      </c>
      <c r="I111" s="397">
        <v>5000</v>
      </c>
      <c r="J111" s="397">
        <v>4000</v>
      </c>
      <c r="K111" s="397">
        <v>4000</v>
      </c>
      <c r="L111" s="397">
        <v>4000</v>
      </c>
    </row>
    <row r="112" spans="1:12" ht="13.5" thickBot="1">
      <c r="A112" s="146" t="s">
        <v>297</v>
      </c>
      <c r="B112" s="92"/>
      <c r="C112" s="147" t="s">
        <v>380</v>
      </c>
      <c r="D112" s="621" t="s">
        <v>381</v>
      </c>
      <c r="E112" s="621"/>
      <c r="F112" s="388">
        <f aca="true" t="shared" si="9" ref="F112:L112">SUM(F113)</f>
        <v>7161.53</v>
      </c>
      <c r="G112" s="388">
        <f t="shared" si="9"/>
        <v>14064.429999999998</v>
      </c>
      <c r="H112" s="388">
        <f t="shared" si="9"/>
        <v>13900</v>
      </c>
      <c r="I112" s="388">
        <f t="shared" si="9"/>
        <v>13900</v>
      </c>
      <c r="J112" s="388">
        <f t="shared" si="9"/>
        <v>14850</v>
      </c>
      <c r="K112" s="388">
        <f t="shared" si="9"/>
        <v>14500</v>
      </c>
      <c r="L112" s="388">
        <f t="shared" si="9"/>
        <v>14500</v>
      </c>
    </row>
    <row r="113" spans="1:12" ht="13.5" thickBot="1">
      <c r="A113" s="146" t="s">
        <v>298</v>
      </c>
      <c r="B113" s="83"/>
      <c r="C113" s="87"/>
      <c r="D113" s="605" t="s">
        <v>382</v>
      </c>
      <c r="E113" s="605"/>
      <c r="F113" s="302">
        <f>SUM(F114:F123)</f>
        <v>7161.53</v>
      </c>
      <c r="G113" s="302">
        <f aca="true" t="shared" si="10" ref="G113:L113">SUM(G114:G123)</f>
        <v>14064.429999999998</v>
      </c>
      <c r="H113" s="302">
        <f>SUM(H114:H123)</f>
        <v>13900</v>
      </c>
      <c r="I113" s="302">
        <f t="shared" si="10"/>
        <v>13900</v>
      </c>
      <c r="J113" s="302">
        <f>SUM(J114:J123)</f>
        <v>14850</v>
      </c>
      <c r="K113" s="302">
        <f t="shared" si="10"/>
        <v>14500</v>
      </c>
      <c r="L113" s="302">
        <f t="shared" si="10"/>
        <v>14500</v>
      </c>
    </row>
    <row r="114" spans="1:12" ht="13.5" thickBot="1">
      <c r="A114" s="146" t="s">
        <v>300</v>
      </c>
      <c r="B114" s="517">
        <v>111</v>
      </c>
      <c r="C114" s="87"/>
      <c r="D114" s="88">
        <v>611</v>
      </c>
      <c r="E114" s="89" t="s">
        <v>85</v>
      </c>
      <c r="F114" s="303">
        <v>4572.83</v>
      </c>
      <c r="G114" s="303">
        <v>8920.64</v>
      </c>
      <c r="H114" s="303">
        <v>8800</v>
      </c>
      <c r="I114" s="303">
        <v>8800</v>
      </c>
      <c r="J114" s="303">
        <v>9200</v>
      </c>
      <c r="K114" s="303">
        <v>9000</v>
      </c>
      <c r="L114" s="330">
        <v>9000</v>
      </c>
    </row>
    <row r="115" spans="1:12" ht="13.5" thickBot="1">
      <c r="A115" s="146" t="s">
        <v>301</v>
      </c>
      <c r="B115" s="517">
        <v>111</v>
      </c>
      <c r="C115" s="87"/>
      <c r="D115" s="115">
        <v>612001</v>
      </c>
      <c r="E115" s="89" t="s">
        <v>87</v>
      </c>
      <c r="F115" s="303">
        <v>381.82</v>
      </c>
      <c r="G115" s="303">
        <v>1047.23</v>
      </c>
      <c r="H115" s="303">
        <v>1100</v>
      </c>
      <c r="I115" s="303">
        <v>1100</v>
      </c>
      <c r="J115" s="303">
        <v>1100</v>
      </c>
      <c r="K115" s="303">
        <v>1200</v>
      </c>
      <c r="L115" s="330">
        <v>1200</v>
      </c>
    </row>
    <row r="116" spans="1:12" ht="13.5" thickBot="1">
      <c r="A116" s="146" t="s">
        <v>383</v>
      </c>
      <c r="B116" s="517">
        <v>111</v>
      </c>
      <c r="C116" s="87"/>
      <c r="D116" s="88">
        <v>614</v>
      </c>
      <c r="E116" s="89" t="s">
        <v>89</v>
      </c>
      <c r="F116" s="303"/>
      <c r="G116" s="303"/>
      <c r="H116" s="303">
        <v>0</v>
      </c>
      <c r="I116" s="303">
        <v>0</v>
      </c>
      <c r="J116" s="303">
        <v>200</v>
      </c>
      <c r="K116" s="303">
        <v>0</v>
      </c>
      <c r="L116" s="330"/>
    </row>
    <row r="117" spans="1:12" ht="13.5" thickBot="1">
      <c r="A117" s="146" t="s">
        <v>384</v>
      </c>
      <c r="B117" s="517">
        <v>111</v>
      </c>
      <c r="C117" s="87"/>
      <c r="D117" s="88">
        <v>620</v>
      </c>
      <c r="E117" s="89" t="s">
        <v>91</v>
      </c>
      <c r="F117" s="303">
        <v>1751.33</v>
      </c>
      <c r="G117" s="303">
        <v>3100.56</v>
      </c>
      <c r="H117" s="303">
        <v>3100</v>
      </c>
      <c r="I117" s="303">
        <v>3100</v>
      </c>
      <c r="J117" s="303">
        <v>3500</v>
      </c>
      <c r="K117" s="303">
        <v>3400</v>
      </c>
      <c r="L117" s="330">
        <v>3400</v>
      </c>
    </row>
    <row r="118" spans="1:12" ht="13.5" thickBot="1">
      <c r="A118" s="146" t="s">
        <v>385</v>
      </c>
      <c r="B118" s="517">
        <v>111</v>
      </c>
      <c r="C118" s="87"/>
      <c r="D118" s="115">
        <v>637016</v>
      </c>
      <c r="E118" s="89" t="s">
        <v>93</v>
      </c>
      <c r="F118" s="299">
        <v>76.05</v>
      </c>
      <c r="G118" s="299">
        <v>109.2</v>
      </c>
      <c r="H118" s="332">
        <v>300</v>
      </c>
      <c r="I118" s="332">
        <v>300</v>
      </c>
      <c r="J118" s="332">
        <v>200</v>
      </c>
      <c r="K118" s="332">
        <v>300</v>
      </c>
      <c r="L118" s="333">
        <v>300</v>
      </c>
    </row>
    <row r="119" spans="1:12" ht="13.5" thickBot="1">
      <c r="A119" s="146" t="s">
        <v>386</v>
      </c>
      <c r="B119" s="517">
        <v>111</v>
      </c>
      <c r="C119" s="87"/>
      <c r="D119" s="115">
        <v>642015</v>
      </c>
      <c r="E119" s="89" t="s">
        <v>95</v>
      </c>
      <c r="F119" s="299"/>
      <c r="G119" s="299"/>
      <c r="H119" s="299">
        <v>100</v>
      </c>
      <c r="I119" s="299">
        <v>100</v>
      </c>
      <c r="J119" s="299">
        <v>100</v>
      </c>
      <c r="K119" s="299">
        <v>100</v>
      </c>
      <c r="L119" s="323">
        <v>100</v>
      </c>
    </row>
    <row r="120" spans="1:12" ht="13.5" thickBot="1">
      <c r="A120" s="146" t="s">
        <v>387</v>
      </c>
      <c r="B120" s="517">
        <v>111</v>
      </c>
      <c r="C120" s="87"/>
      <c r="D120" s="115">
        <v>637014</v>
      </c>
      <c r="E120" s="89" t="s">
        <v>97</v>
      </c>
      <c r="F120" s="299">
        <v>207.9</v>
      </c>
      <c r="G120" s="299">
        <v>350.46</v>
      </c>
      <c r="H120" s="299">
        <v>400</v>
      </c>
      <c r="I120" s="299">
        <v>400</v>
      </c>
      <c r="J120" s="299">
        <v>450</v>
      </c>
      <c r="K120" s="299">
        <v>400</v>
      </c>
      <c r="L120" s="323">
        <v>400</v>
      </c>
    </row>
    <row r="121" spans="1:12" ht="13.5" thickBot="1">
      <c r="A121" s="146" t="s">
        <v>388</v>
      </c>
      <c r="B121" s="517">
        <v>111</v>
      </c>
      <c r="C121" s="87"/>
      <c r="D121" s="115">
        <v>633009</v>
      </c>
      <c r="E121" s="89" t="s">
        <v>348</v>
      </c>
      <c r="F121" s="299"/>
      <c r="G121" s="299">
        <v>227.06</v>
      </c>
      <c r="H121" s="299">
        <v>100</v>
      </c>
      <c r="I121" s="299">
        <v>100</v>
      </c>
      <c r="J121" s="299">
        <v>50</v>
      </c>
      <c r="K121" s="299">
        <v>100</v>
      </c>
      <c r="L121" s="323">
        <v>100</v>
      </c>
    </row>
    <row r="122" spans="1:12" ht="13.5" thickBot="1">
      <c r="A122" s="146" t="s">
        <v>390</v>
      </c>
      <c r="B122" s="517">
        <v>111</v>
      </c>
      <c r="C122" s="87"/>
      <c r="D122" s="115">
        <v>637001</v>
      </c>
      <c r="E122" s="89" t="s">
        <v>389</v>
      </c>
      <c r="F122" s="299"/>
      <c r="G122" s="299"/>
      <c r="H122" s="299">
        <v>0</v>
      </c>
      <c r="I122" s="299">
        <v>0</v>
      </c>
      <c r="J122" s="299"/>
      <c r="K122" s="299">
        <v>0</v>
      </c>
      <c r="L122" s="323"/>
    </row>
    <row r="123" spans="1:12" ht="13.5" thickBot="1">
      <c r="A123" s="146" t="s">
        <v>391</v>
      </c>
      <c r="B123" s="527">
        <v>111</v>
      </c>
      <c r="C123" s="118"/>
      <c r="D123" s="119">
        <v>632003</v>
      </c>
      <c r="E123" s="128" t="s">
        <v>159</v>
      </c>
      <c r="F123" s="362">
        <v>171.6</v>
      </c>
      <c r="G123" s="362">
        <v>309.28</v>
      </c>
      <c r="H123" s="362">
        <v>0</v>
      </c>
      <c r="I123" s="362">
        <v>0</v>
      </c>
      <c r="J123" s="362">
        <v>50</v>
      </c>
      <c r="L123" s="386">
        <v>0</v>
      </c>
    </row>
    <row r="124" spans="1:12" ht="13.5" thickBot="1">
      <c r="A124" s="146" t="s">
        <v>394</v>
      </c>
      <c r="B124" s="150"/>
      <c r="C124" s="151" t="s">
        <v>392</v>
      </c>
      <c r="D124" s="623" t="s">
        <v>393</v>
      </c>
      <c r="E124" s="623"/>
      <c r="F124" s="399">
        <f>F136+F149+F150+F151</f>
        <v>1345096.3</v>
      </c>
      <c r="G124" s="399">
        <f aca="true" t="shared" si="11" ref="G124:L124">G136+G149+G150+G151</f>
        <v>1453738.42</v>
      </c>
      <c r="H124" s="411">
        <f>H136+H149+H150+H151</f>
        <v>1477000</v>
      </c>
      <c r="I124" s="399">
        <f t="shared" si="11"/>
        <v>1477793.9</v>
      </c>
      <c r="J124" s="411">
        <f t="shared" si="11"/>
        <v>1464741</v>
      </c>
      <c r="K124" s="399">
        <f t="shared" si="11"/>
        <v>1438000</v>
      </c>
      <c r="L124" s="399">
        <f t="shared" si="11"/>
        <v>1438000</v>
      </c>
    </row>
    <row r="125" spans="1:12" ht="13.5" thickBot="1">
      <c r="A125" s="146" t="s">
        <v>396</v>
      </c>
      <c r="B125" s="532">
        <v>111</v>
      </c>
      <c r="C125" s="152"/>
      <c r="D125" s="152"/>
      <c r="E125" s="153" t="s">
        <v>395</v>
      </c>
      <c r="F125" s="400">
        <v>654398</v>
      </c>
      <c r="G125" s="400">
        <v>723862</v>
      </c>
      <c r="H125" s="401">
        <v>724000</v>
      </c>
      <c r="I125" s="401">
        <v>732728</v>
      </c>
      <c r="J125" s="401">
        <v>732728</v>
      </c>
      <c r="K125" s="401">
        <v>660000</v>
      </c>
      <c r="L125" s="402">
        <v>660000</v>
      </c>
    </row>
    <row r="126" spans="1:12" ht="13.5" thickBot="1">
      <c r="A126" s="146" t="s">
        <v>398</v>
      </c>
      <c r="B126" s="517">
        <v>111</v>
      </c>
      <c r="C126" s="87"/>
      <c r="D126" s="87"/>
      <c r="E126" s="154" t="s">
        <v>399</v>
      </c>
      <c r="F126" s="396">
        <v>13862</v>
      </c>
      <c r="G126" s="396">
        <v>13553</v>
      </c>
      <c r="H126" s="397">
        <v>15000</v>
      </c>
      <c r="I126" s="397">
        <v>15000</v>
      </c>
      <c r="J126" s="397">
        <v>12000</v>
      </c>
      <c r="K126" s="397">
        <v>15000</v>
      </c>
      <c r="L126" s="398">
        <v>15000</v>
      </c>
    </row>
    <row r="127" spans="1:12" ht="13.5" thickBot="1">
      <c r="A127" s="146" t="s">
        <v>400</v>
      </c>
      <c r="B127" s="517">
        <v>111</v>
      </c>
      <c r="C127" s="87"/>
      <c r="D127" s="87"/>
      <c r="E127" s="154" t="s">
        <v>905</v>
      </c>
      <c r="F127" s="396"/>
      <c r="G127" s="396">
        <v>101</v>
      </c>
      <c r="H127" s="397"/>
      <c r="I127" s="397"/>
      <c r="J127" s="397"/>
      <c r="K127" s="397"/>
      <c r="L127" s="398"/>
    </row>
    <row r="128" spans="1:12" ht="13.5" thickBot="1">
      <c r="A128" s="146" t="s">
        <v>402</v>
      </c>
      <c r="B128" s="517">
        <v>111</v>
      </c>
      <c r="C128" s="87"/>
      <c r="D128" s="87"/>
      <c r="E128" s="154" t="s">
        <v>906</v>
      </c>
      <c r="F128" s="396"/>
      <c r="G128" s="396">
        <v>5102</v>
      </c>
      <c r="H128" s="397"/>
      <c r="I128" s="397"/>
      <c r="J128" s="397"/>
      <c r="K128" s="397"/>
      <c r="L128" s="398"/>
    </row>
    <row r="129" spans="1:12" ht="13.5" thickBot="1">
      <c r="A129" s="146" t="s">
        <v>403</v>
      </c>
      <c r="B129" s="517">
        <v>111</v>
      </c>
      <c r="C129" s="87"/>
      <c r="D129" s="87"/>
      <c r="E129" s="154" t="s">
        <v>404</v>
      </c>
      <c r="F129" s="396">
        <v>11355</v>
      </c>
      <c r="G129" s="396">
        <v>11732</v>
      </c>
      <c r="H129" s="397">
        <v>10000</v>
      </c>
      <c r="I129" s="397">
        <v>12144</v>
      </c>
      <c r="J129" s="397">
        <v>12000</v>
      </c>
      <c r="K129" s="397">
        <v>10000</v>
      </c>
      <c r="L129" s="398">
        <v>10000</v>
      </c>
    </row>
    <row r="130" spans="1:12" ht="13.5" thickBot="1">
      <c r="A130" s="146" t="s">
        <v>405</v>
      </c>
      <c r="B130" s="517">
        <v>111</v>
      </c>
      <c r="C130" s="87"/>
      <c r="D130" s="87"/>
      <c r="E130" s="154" t="s">
        <v>419</v>
      </c>
      <c r="F130" s="396">
        <v>5667</v>
      </c>
      <c r="G130" s="396">
        <v>5638</v>
      </c>
      <c r="H130" s="397">
        <v>4000</v>
      </c>
      <c r="I130" s="397">
        <v>4159</v>
      </c>
      <c r="J130" s="397">
        <v>4000</v>
      </c>
      <c r="K130" s="397">
        <v>30000</v>
      </c>
      <c r="L130" s="398">
        <v>30000</v>
      </c>
    </row>
    <row r="131" spans="1:12" ht="13.5" thickBot="1">
      <c r="A131" s="146" t="s">
        <v>407</v>
      </c>
      <c r="B131" s="517">
        <v>111</v>
      </c>
      <c r="C131" s="87"/>
      <c r="D131" s="87"/>
      <c r="E131" s="154" t="s">
        <v>809</v>
      </c>
      <c r="F131" s="396">
        <v>7000</v>
      </c>
      <c r="G131" s="396">
        <v>1726.4</v>
      </c>
      <c r="H131" s="397">
        <v>7200</v>
      </c>
      <c r="I131" s="397">
        <v>7200</v>
      </c>
      <c r="J131" s="397">
        <v>5800</v>
      </c>
      <c r="K131" s="397">
        <v>4000</v>
      </c>
      <c r="L131" s="398">
        <v>4000</v>
      </c>
    </row>
    <row r="132" spans="1:12" ht="13.5" thickBot="1">
      <c r="A132" s="146" t="s">
        <v>408</v>
      </c>
      <c r="B132" s="532">
        <v>111</v>
      </c>
      <c r="C132" s="152"/>
      <c r="D132" s="152"/>
      <c r="E132" s="153" t="s">
        <v>810</v>
      </c>
      <c r="F132" s="400">
        <v>9156.5</v>
      </c>
      <c r="G132" s="400">
        <v>8661.4</v>
      </c>
      <c r="H132" s="401">
        <v>10800</v>
      </c>
      <c r="I132" s="401">
        <v>10800</v>
      </c>
      <c r="J132" s="401">
        <v>8700</v>
      </c>
      <c r="K132" s="401"/>
      <c r="L132" s="402"/>
    </row>
    <row r="133" spans="1:12" ht="12.75" customHeight="1" thickBot="1">
      <c r="A133" s="146" t="s">
        <v>409</v>
      </c>
      <c r="B133" s="517">
        <v>41</v>
      </c>
      <c r="C133" s="87"/>
      <c r="D133" s="87"/>
      <c r="E133" s="154" t="s">
        <v>411</v>
      </c>
      <c r="F133" s="396">
        <v>41200</v>
      </c>
      <c r="G133" s="396">
        <v>43967</v>
      </c>
      <c r="H133" s="397">
        <v>47000</v>
      </c>
      <c r="I133" s="397">
        <v>47000</v>
      </c>
      <c r="J133" s="397">
        <v>51000</v>
      </c>
      <c r="K133" s="397">
        <v>48000</v>
      </c>
      <c r="L133" s="398">
        <v>48000</v>
      </c>
    </row>
    <row r="134" spans="1:12" ht="13.5" thickBot="1">
      <c r="A134" s="146" t="s">
        <v>410</v>
      </c>
      <c r="B134" s="517">
        <v>41</v>
      </c>
      <c r="C134" s="87"/>
      <c r="D134" s="87"/>
      <c r="E134" s="154" t="s">
        <v>415</v>
      </c>
      <c r="F134" s="396">
        <v>51000</v>
      </c>
      <c r="G134" s="396">
        <v>52434.17</v>
      </c>
      <c r="H134" s="397">
        <v>56000</v>
      </c>
      <c r="I134" s="397">
        <v>56000</v>
      </c>
      <c r="J134" s="397">
        <v>55000</v>
      </c>
      <c r="K134" s="397">
        <v>57000</v>
      </c>
      <c r="L134" s="398">
        <v>57000</v>
      </c>
    </row>
    <row r="135" spans="1:12" ht="13.5" thickBot="1">
      <c r="A135" s="146" t="s">
        <v>412</v>
      </c>
      <c r="B135" s="532">
        <v>41</v>
      </c>
      <c r="C135" s="152"/>
      <c r="D135" s="152"/>
      <c r="E135" s="153" t="s">
        <v>808</v>
      </c>
      <c r="F135" s="400"/>
      <c r="G135" s="400">
        <v>36765.27</v>
      </c>
      <c r="H135" s="401">
        <v>35000</v>
      </c>
      <c r="I135" s="401">
        <v>37000</v>
      </c>
      <c r="J135" s="401">
        <v>33500</v>
      </c>
      <c r="K135" s="401">
        <v>33000</v>
      </c>
      <c r="L135" s="402">
        <v>33000</v>
      </c>
    </row>
    <row r="136" spans="1:12" ht="13.5" thickBot="1">
      <c r="A136" s="146" t="s">
        <v>414</v>
      </c>
      <c r="B136" s="267"/>
      <c r="C136" s="268"/>
      <c r="D136" s="268"/>
      <c r="E136" s="269"/>
      <c r="F136" s="403">
        <f>SUM(F125:F135)</f>
        <v>793638.5</v>
      </c>
      <c r="G136" s="403">
        <f aca="true" t="shared" si="12" ref="G136:L136">SUM(G125:G135)</f>
        <v>903542.2400000001</v>
      </c>
      <c r="H136" s="403">
        <f>SUM(H125:H135)</f>
        <v>909000</v>
      </c>
      <c r="I136" s="403">
        <f t="shared" si="12"/>
        <v>922031</v>
      </c>
      <c r="J136" s="403">
        <f t="shared" si="12"/>
        <v>914728</v>
      </c>
      <c r="K136" s="403">
        <f t="shared" si="12"/>
        <v>857000</v>
      </c>
      <c r="L136" s="403">
        <f t="shared" si="12"/>
        <v>857000</v>
      </c>
    </row>
    <row r="137" spans="1:12" ht="13.5" thickBot="1">
      <c r="A137" s="146" t="s">
        <v>416</v>
      </c>
      <c r="B137" s="517">
        <v>111</v>
      </c>
      <c r="C137" s="87"/>
      <c r="D137" s="87"/>
      <c r="E137" s="154" t="s">
        <v>397</v>
      </c>
      <c r="F137" s="396">
        <v>435753</v>
      </c>
      <c r="G137" s="396">
        <v>423416</v>
      </c>
      <c r="H137" s="397">
        <v>433000</v>
      </c>
      <c r="I137" s="397">
        <v>420013</v>
      </c>
      <c r="J137" s="397">
        <v>420013</v>
      </c>
      <c r="K137" s="397">
        <v>430000</v>
      </c>
      <c r="L137" s="398">
        <v>430000</v>
      </c>
    </row>
    <row r="138" spans="1:12" ht="13.5" thickBot="1">
      <c r="A138" s="146" t="s">
        <v>418</v>
      </c>
      <c r="B138" s="517">
        <v>111</v>
      </c>
      <c r="C138" s="87"/>
      <c r="D138" s="87"/>
      <c r="E138" s="154" t="s">
        <v>905</v>
      </c>
      <c r="F138" s="396"/>
      <c r="G138" s="396">
        <v>223</v>
      </c>
      <c r="H138" s="397"/>
      <c r="I138" s="397"/>
      <c r="J138" s="397"/>
      <c r="K138" s="397"/>
      <c r="L138" s="398"/>
    </row>
    <row r="139" spans="1:12" ht="13.5" thickBot="1">
      <c r="A139" s="146" t="s">
        <v>420</v>
      </c>
      <c r="B139" s="517">
        <v>111</v>
      </c>
      <c r="C139" s="87"/>
      <c r="D139" s="87"/>
      <c r="E139" s="154" t="s">
        <v>906</v>
      </c>
      <c r="F139" s="396"/>
      <c r="G139" s="396">
        <v>3698</v>
      </c>
      <c r="H139" s="397"/>
      <c r="I139" s="397"/>
      <c r="J139" s="397"/>
      <c r="K139" s="397"/>
      <c r="L139" s="398"/>
    </row>
    <row r="140" spans="1:12" ht="13.5" thickBot="1">
      <c r="A140" s="146" t="s">
        <v>422</v>
      </c>
      <c r="B140" s="517">
        <v>111</v>
      </c>
      <c r="C140" s="87"/>
      <c r="D140" s="87"/>
      <c r="E140" s="154" t="s">
        <v>907</v>
      </c>
      <c r="F140" s="396"/>
      <c r="G140" s="396">
        <v>300</v>
      </c>
      <c r="H140" s="397"/>
      <c r="I140" s="397"/>
      <c r="J140" s="397"/>
      <c r="K140" s="397"/>
      <c r="L140" s="398"/>
    </row>
    <row r="141" spans="1:12" ht="13.5" thickBot="1">
      <c r="A141" s="146" t="s">
        <v>424</v>
      </c>
      <c r="B141" s="517">
        <v>111</v>
      </c>
      <c r="C141" s="87"/>
      <c r="D141" s="87"/>
      <c r="E141" s="154" t="s">
        <v>401</v>
      </c>
      <c r="F141" s="396">
        <v>6227.8</v>
      </c>
      <c r="G141" s="396">
        <v>5174.1</v>
      </c>
      <c r="H141" s="397">
        <v>8000</v>
      </c>
      <c r="I141" s="397">
        <v>4434.9</v>
      </c>
      <c r="J141" s="397">
        <v>4500</v>
      </c>
      <c r="K141" s="397">
        <v>8000</v>
      </c>
      <c r="L141" s="398">
        <v>8000</v>
      </c>
    </row>
    <row r="142" spans="1:12" ht="13.5" thickBot="1">
      <c r="A142" s="146" t="s">
        <v>572</v>
      </c>
      <c r="B142" s="517">
        <v>111</v>
      </c>
      <c r="C142" s="87"/>
      <c r="D142" s="87"/>
      <c r="E142" s="154" t="s">
        <v>406</v>
      </c>
      <c r="F142" s="396">
        <v>6844</v>
      </c>
      <c r="G142" s="396">
        <v>6047</v>
      </c>
      <c r="H142" s="397">
        <v>3800</v>
      </c>
      <c r="I142" s="397">
        <v>5970</v>
      </c>
      <c r="J142" s="397">
        <v>6000</v>
      </c>
      <c r="K142" s="397">
        <v>9000</v>
      </c>
      <c r="L142" s="398">
        <v>9000</v>
      </c>
    </row>
    <row r="143" spans="1:12" ht="13.5" thickBot="1">
      <c r="A143" s="146" t="s">
        <v>573</v>
      </c>
      <c r="B143" s="517">
        <v>111</v>
      </c>
      <c r="C143" s="100"/>
      <c r="D143" s="100"/>
      <c r="E143" s="154" t="s">
        <v>421</v>
      </c>
      <c r="F143" s="396">
        <v>5133</v>
      </c>
      <c r="G143" s="396">
        <v>4442</v>
      </c>
      <c r="H143" s="397">
        <v>3000</v>
      </c>
      <c r="I143" s="397">
        <v>3145</v>
      </c>
      <c r="J143" s="397">
        <v>3000</v>
      </c>
      <c r="K143" s="397">
        <v>30000</v>
      </c>
      <c r="L143" s="398">
        <v>30000</v>
      </c>
    </row>
    <row r="144" spans="1:12" ht="13.5" thickBot="1">
      <c r="A144" s="146" t="s">
        <v>575</v>
      </c>
      <c r="B144" s="534">
        <v>111</v>
      </c>
      <c r="C144" s="536"/>
      <c r="D144" s="536"/>
      <c r="E144" s="535" t="s">
        <v>809</v>
      </c>
      <c r="F144" s="396">
        <v>5000</v>
      </c>
      <c r="G144" s="396">
        <v>1079</v>
      </c>
      <c r="H144" s="397">
        <v>9000</v>
      </c>
      <c r="I144" s="397">
        <v>9000</v>
      </c>
      <c r="J144" s="397">
        <v>5000</v>
      </c>
      <c r="K144" s="397"/>
      <c r="L144" s="398"/>
    </row>
    <row r="145" spans="1:12" ht="13.5" thickBot="1">
      <c r="A145" s="146" t="s">
        <v>577</v>
      </c>
      <c r="B145" s="517">
        <v>111</v>
      </c>
      <c r="C145" s="152"/>
      <c r="D145" s="152"/>
      <c r="E145" s="153" t="s">
        <v>810</v>
      </c>
      <c r="F145" s="396">
        <v>6500</v>
      </c>
      <c r="G145" s="396">
        <v>6000</v>
      </c>
      <c r="H145" s="397">
        <v>7200</v>
      </c>
      <c r="I145" s="397">
        <v>7200</v>
      </c>
      <c r="J145" s="397">
        <v>7200</v>
      </c>
      <c r="K145" s="397">
        <v>0</v>
      </c>
      <c r="L145" s="398">
        <v>0</v>
      </c>
    </row>
    <row r="146" spans="1:12" ht="13.5" thickBot="1">
      <c r="A146" s="146" t="s">
        <v>805</v>
      </c>
      <c r="B146" s="517">
        <v>41</v>
      </c>
      <c r="C146" s="87"/>
      <c r="D146" s="87"/>
      <c r="E146" s="154" t="s">
        <v>413</v>
      </c>
      <c r="F146" s="396">
        <v>41800</v>
      </c>
      <c r="G146" s="396">
        <v>42679.75</v>
      </c>
      <c r="H146" s="397">
        <v>45000</v>
      </c>
      <c r="I146" s="397">
        <v>45000</v>
      </c>
      <c r="J146" s="397">
        <v>45000</v>
      </c>
      <c r="K146" s="397">
        <v>45000</v>
      </c>
      <c r="L146" s="398">
        <v>45000</v>
      </c>
    </row>
    <row r="147" spans="1:12" ht="13.5" thickBot="1">
      <c r="A147" s="146" t="s">
        <v>895</v>
      </c>
      <c r="B147" s="517">
        <v>41</v>
      </c>
      <c r="C147" s="87"/>
      <c r="D147" s="87"/>
      <c r="E147" s="154" t="s">
        <v>417</v>
      </c>
      <c r="F147" s="396">
        <v>42200</v>
      </c>
      <c r="G147" s="396">
        <v>41334.57</v>
      </c>
      <c r="H147" s="397">
        <v>45000</v>
      </c>
      <c r="I147" s="397">
        <v>45000</v>
      </c>
      <c r="J147" s="397">
        <v>45000</v>
      </c>
      <c r="K147" s="397">
        <v>45000</v>
      </c>
      <c r="L147" s="398">
        <v>45000</v>
      </c>
    </row>
    <row r="148" spans="1:12" ht="13.5" thickBot="1">
      <c r="A148" s="146" t="s">
        <v>955</v>
      </c>
      <c r="B148" s="533">
        <v>41</v>
      </c>
      <c r="C148" s="100"/>
      <c r="D148" s="100"/>
      <c r="E148" s="153" t="s">
        <v>808</v>
      </c>
      <c r="F148" s="404"/>
      <c r="G148" s="404">
        <v>15802.76</v>
      </c>
      <c r="H148" s="405">
        <v>14000</v>
      </c>
      <c r="I148" s="405">
        <v>16000</v>
      </c>
      <c r="J148" s="405">
        <v>14300</v>
      </c>
      <c r="K148" s="405">
        <v>14000</v>
      </c>
      <c r="L148" s="406">
        <v>14000</v>
      </c>
    </row>
    <row r="149" spans="1:12" ht="13.5" thickBot="1">
      <c r="A149" s="146" t="s">
        <v>956</v>
      </c>
      <c r="B149" s="270"/>
      <c r="C149" s="271"/>
      <c r="D149" s="271"/>
      <c r="E149" s="272"/>
      <c r="F149" s="407">
        <f>SUM(F137:F148)</f>
        <v>549457.8</v>
      </c>
      <c r="G149" s="407">
        <f aca="true" t="shared" si="13" ref="G149:L149">SUM(G137:G148)</f>
        <v>550196.1799999999</v>
      </c>
      <c r="H149" s="407">
        <f>SUM(H137:H148)</f>
        <v>568000</v>
      </c>
      <c r="I149" s="407">
        <f t="shared" si="13"/>
        <v>555762.9</v>
      </c>
      <c r="J149" s="407">
        <f t="shared" si="13"/>
        <v>550013</v>
      </c>
      <c r="K149" s="407">
        <f t="shared" si="13"/>
        <v>581000</v>
      </c>
      <c r="L149" s="407">
        <f t="shared" si="13"/>
        <v>581000</v>
      </c>
    </row>
    <row r="150" spans="1:12" ht="13.5" thickBot="1">
      <c r="A150" s="146" t="s">
        <v>957</v>
      </c>
      <c r="B150" s="533">
        <v>111</v>
      </c>
      <c r="C150" s="100"/>
      <c r="D150" s="100"/>
      <c r="E150" s="155" t="s">
        <v>423</v>
      </c>
      <c r="F150" s="404"/>
      <c r="G150" s="404"/>
      <c r="H150" s="405"/>
      <c r="I150" s="405"/>
      <c r="J150" s="405"/>
      <c r="K150" s="405"/>
      <c r="L150" s="406"/>
    </row>
    <row r="151" spans="1:12" ht="13.5" thickBot="1">
      <c r="A151" s="146" t="s">
        <v>958</v>
      </c>
      <c r="B151" s="527">
        <v>41</v>
      </c>
      <c r="C151" s="118"/>
      <c r="D151" s="118"/>
      <c r="E151" s="156" t="s">
        <v>425</v>
      </c>
      <c r="F151" s="408">
        <v>2000</v>
      </c>
      <c r="G151" s="408">
        <v>0</v>
      </c>
      <c r="H151" s="409"/>
      <c r="I151" s="409"/>
      <c r="J151" s="409"/>
      <c r="K151" s="409">
        <v>0</v>
      </c>
      <c r="L151" s="410">
        <v>0</v>
      </c>
    </row>
    <row r="154" spans="6:12" ht="12.75">
      <c r="F154"/>
      <c r="G154"/>
      <c r="H154"/>
      <c r="I154"/>
      <c r="J154" s="111"/>
      <c r="K154"/>
      <c r="L154"/>
    </row>
    <row r="155" spans="6:12" ht="12.75">
      <c r="F155"/>
      <c r="G155"/>
      <c r="H155"/>
      <c r="I155"/>
      <c r="J155" s="111"/>
      <c r="K155"/>
      <c r="L155"/>
    </row>
    <row r="156" spans="1:12" ht="20.25">
      <c r="A156" s="599" t="s">
        <v>426</v>
      </c>
      <c r="B156" s="599"/>
      <c r="C156" s="599"/>
      <c r="D156" s="599"/>
      <c r="E156" s="599"/>
      <c r="F156" s="599"/>
      <c r="G156" s="599"/>
      <c r="H156" s="599"/>
      <c r="I156" s="599"/>
      <c r="J156" s="599"/>
      <c r="K156" s="599"/>
      <c r="L156"/>
    </row>
    <row r="157" spans="1:12" ht="12.75">
      <c r="A157" s="74"/>
      <c r="B157" s="74"/>
      <c r="C157" s="74"/>
      <c r="D157" s="74"/>
      <c r="E157" s="74"/>
      <c r="F157" s="113"/>
      <c r="G157" s="113"/>
      <c r="H157" s="121"/>
      <c r="I157" s="121"/>
      <c r="J157" s="113"/>
      <c r="K157" s="113"/>
      <c r="L157" s="113"/>
    </row>
    <row r="158" spans="1:12" ht="12.75" customHeight="1">
      <c r="A158" s="574"/>
      <c r="B158" s="575" t="s">
        <v>73</v>
      </c>
      <c r="C158" s="575"/>
      <c r="D158" s="576" t="s">
        <v>74</v>
      </c>
      <c r="E158" s="576"/>
      <c r="F158" s="589" t="s">
        <v>75</v>
      </c>
      <c r="G158" s="589"/>
      <c r="H158" s="589"/>
      <c r="I158" s="589"/>
      <c r="J158" s="589"/>
      <c r="K158" s="589"/>
      <c r="L158" s="589"/>
    </row>
    <row r="159" spans="1:12" ht="12.75">
      <c r="A159" s="574"/>
      <c r="B159" s="574"/>
      <c r="C159" s="575"/>
      <c r="D159" s="576"/>
      <c r="E159" s="576"/>
      <c r="F159" s="590" t="s">
        <v>28</v>
      </c>
      <c r="G159" s="590"/>
      <c r="H159" s="590"/>
      <c r="I159" s="590"/>
      <c r="J159" s="590"/>
      <c r="K159" s="590"/>
      <c r="L159" s="590"/>
    </row>
    <row r="160" spans="1:12" ht="12.75" customHeight="1">
      <c r="A160" s="574"/>
      <c r="B160" s="574"/>
      <c r="C160" s="575"/>
      <c r="D160" s="576"/>
      <c r="E160" s="576"/>
      <c r="F160" s="591" t="s">
        <v>814</v>
      </c>
      <c r="G160" s="591" t="s">
        <v>858</v>
      </c>
      <c r="H160" s="591" t="s">
        <v>867</v>
      </c>
      <c r="I160" s="600" t="s">
        <v>861</v>
      </c>
      <c r="J160" s="593" t="s">
        <v>304</v>
      </c>
      <c r="K160" s="593" t="s">
        <v>815</v>
      </c>
      <c r="L160" s="593" t="s">
        <v>871</v>
      </c>
    </row>
    <row r="161" spans="1:12" ht="23.25" customHeight="1">
      <c r="A161" s="574"/>
      <c r="B161" s="574"/>
      <c r="C161" s="575"/>
      <c r="D161" s="576"/>
      <c r="E161" s="576"/>
      <c r="F161" s="591"/>
      <c r="G161" s="591"/>
      <c r="H161" s="591"/>
      <c r="I161" s="600"/>
      <c r="J161" s="593"/>
      <c r="K161" s="593"/>
      <c r="L161" s="593"/>
    </row>
    <row r="162" spans="1:12" ht="12.75">
      <c r="A162" s="78"/>
      <c r="B162" s="582" t="s">
        <v>342</v>
      </c>
      <c r="C162" s="582"/>
      <c r="D162" s="582"/>
      <c r="E162" s="582"/>
      <c r="F162" s="79">
        <f aca="true" t="shared" si="14" ref="F162:L164">F163</f>
        <v>0</v>
      </c>
      <c r="G162" s="79">
        <f t="shared" si="14"/>
        <v>0</v>
      </c>
      <c r="H162" s="79">
        <f t="shared" si="14"/>
        <v>70000</v>
      </c>
      <c r="I162" s="79">
        <f t="shared" si="14"/>
        <v>0</v>
      </c>
      <c r="J162" s="79">
        <f t="shared" si="14"/>
        <v>0</v>
      </c>
      <c r="K162" s="79">
        <f t="shared" si="14"/>
        <v>0</v>
      </c>
      <c r="L162" s="79">
        <f t="shared" si="14"/>
        <v>0</v>
      </c>
    </row>
    <row r="163" spans="1:12" ht="12.75">
      <c r="A163" s="146" t="s">
        <v>78</v>
      </c>
      <c r="B163" s="81" t="s">
        <v>101</v>
      </c>
      <c r="C163" s="583" t="s">
        <v>102</v>
      </c>
      <c r="D163" s="583"/>
      <c r="E163" s="583"/>
      <c r="F163" s="82">
        <f t="shared" si="14"/>
        <v>0</v>
      </c>
      <c r="G163" s="82">
        <f t="shared" si="14"/>
        <v>0</v>
      </c>
      <c r="H163" s="82">
        <f t="shared" si="14"/>
        <v>70000</v>
      </c>
      <c r="I163" s="82">
        <f t="shared" si="14"/>
        <v>0</v>
      </c>
      <c r="J163" s="82">
        <f t="shared" si="14"/>
        <v>0</v>
      </c>
      <c r="K163" s="82">
        <f t="shared" si="14"/>
        <v>0</v>
      </c>
      <c r="L163" s="82">
        <f t="shared" si="14"/>
        <v>0</v>
      </c>
    </row>
    <row r="164" spans="1:12" ht="12.75">
      <c r="A164" s="146" t="s">
        <v>81</v>
      </c>
      <c r="B164" s="83"/>
      <c r="C164" s="147" t="s">
        <v>343</v>
      </c>
      <c r="D164" s="621" t="s">
        <v>344</v>
      </c>
      <c r="E164" s="621"/>
      <c r="F164" s="148">
        <f t="shared" si="14"/>
        <v>0</v>
      </c>
      <c r="G164" s="148">
        <f t="shared" si="14"/>
        <v>0</v>
      </c>
      <c r="H164" s="148">
        <f t="shared" si="14"/>
        <v>70000</v>
      </c>
      <c r="I164" s="148">
        <f t="shared" si="14"/>
        <v>0</v>
      </c>
      <c r="J164" s="148">
        <f t="shared" si="14"/>
        <v>0</v>
      </c>
      <c r="K164" s="148">
        <f t="shared" si="14"/>
        <v>0</v>
      </c>
      <c r="L164" s="148">
        <f t="shared" si="14"/>
        <v>0</v>
      </c>
    </row>
    <row r="165" spans="1:12" ht="12.75">
      <c r="A165" s="146" t="s">
        <v>86</v>
      </c>
      <c r="B165" s="92"/>
      <c r="C165" s="106"/>
      <c r="D165" s="605" t="s">
        <v>427</v>
      </c>
      <c r="E165" s="605"/>
      <c r="F165" s="157">
        <f aca="true" t="shared" si="15" ref="F165:L165">SUM(F166:F188)</f>
        <v>0</v>
      </c>
      <c r="G165" s="157">
        <f t="shared" si="15"/>
        <v>0</v>
      </c>
      <c r="H165" s="157">
        <f t="shared" si="15"/>
        <v>70000</v>
      </c>
      <c r="I165" s="157">
        <f t="shared" si="15"/>
        <v>0</v>
      </c>
      <c r="J165" s="157">
        <f t="shared" si="15"/>
        <v>0</v>
      </c>
      <c r="K165" s="157">
        <f t="shared" si="15"/>
        <v>0</v>
      </c>
      <c r="L165" s="157">
        <f t="shared" si="15"/>
        <v>0</v>
      </c>
    </row>
    <row r="166" spans="1:12" ht="12.75">
      <c r="A166" s="146" t="s">
        <v>88</v>
      </c>
      <c r="B166" s="92"/>
      <c r="C166" s="93"/>
      <c r="D166" s="122">
        <v>717001</v>
      </c>
      <c r="E166" s="95" t="s">
        <v>428</v>
      </c>
      <c r="F166" s="123">
        <v>0</v>
      </c>
      <c r="G166" s="123"/>
      <c r="H166" s="96">
        <v>70000</v>
      </c>
      <c r="I166" s="96"/>
      <c r="J166" s="96"/>
      <c r="K166" s="97">
        <v>0</v>
      </c>
      <c r="L166" s="97">
        <v>0</v>
      </c>
    </row>
    <row r="212" ht="12.75"/>
    <row r="213" ht="12.75"/>
    <row r="214" ht="12.75"/>
    <row r="215" ht="12.75"/>
    <row r="237" ht="12.75"/>
    <row r="238" ht="12.75"/>
    <row r="239" ht="12.75"/>
    <row r="240" ht="12.75"/>
  </sheetData>
  <sheetProtection selectLockedCells="1" selectUnlockedCells="1"/>
  <mergeCells count="43">
    <mergeCell ref="L160:L161"/>
    <mergeCell ref="B162:E162"/>
    <mergeCell ref="C163:E163"/>
    <mergeCell ref="D164:E164"/>
    <mergeCell ref="D165:E165"/>
    <mergeCell ref="F160:F161"/>
    <mergeCell ref="G160:G161"/>
    <mergeCell ref="H160:H161"/>
    <mergeCell ref="I160:I161"/>
    <mergeCell ref="J160:J161"/>
    <mergeCell ref="K160:K161"/>
    <mergeCell ref="D108:E108"/>
    <mergeCell ref="D112:E112"/>
    <mergeCell ref="D113:E113"/>
    <mergeCell ref="D124:E124"/>
    <mergeCell ref="A156:K156"/>
    <mergeCell ref="A158:A161"/>
    <mergeCell ref="B158:C161"/>
    <mergeCell ref="D158:E161"/>
    <mergeCell ref="F158:L158"/>
    <mergeCell ref="F159:L159"/>
    <mergeCell ref="D10:E10"/>
    <mergeCell ref="D35:E35"/>
    <mergeCell ref="D59:E59"/>
    <mergeCell ref="D83:E83"/>
    <mergeCell ref="D88:E88"/>
    <mergeCell ref="D104:E104"/>
    <mergeCell ref="J5:J6"/>
    <mergeCell ref="K5:K6"/>
    <mergeCell ref="L5:L6"/>
    <mergeCell ref="B7:E7"/>
    <mergeCell ref="C8:E8"/>
    <mergeCell ref="D9:E9"/>
    <mergeCell ref="A1:K1"/>
    <mergeCell ref="A3:A6"/>
    <mergeCell ref="B3:C6"/>
    <mergeCell ref="D3:E6"/>
    <mergeCell ref="F3:L3"/>
    <mergeCell ref="F4:L4"/>
    <mergeCell ref="F5:F6"/>
    <mergeCell ref="G5:G6"/>
    <mergeCell ref="H5:H6"/>
    <mergeCell ref="I5:I6"/>
  </mergeCells>
  <printOptions horizontalCentered="1"/>
  <pageMargins left="0.2361111111111111" right="0.2361111111111111" top="0.15763888888888888" bottom="0.15763888888888888" header="0.5118055555555555" footer="0.5118055555555555"/>
  <pageSetup horizontalDpi="600" verticalDpi="600" orientation="landscape" paperSize="9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1"/>
  <sheetViews>
    <sheetView zoomScalePageLayoutView="0" workbookViewId="0" topLeftCell="A1">
      <selection activeCell="J1" sqref="J1:J16384"/>
    </sheetView>
  </sheetViews>
  <sheetFormatPr defaultColWidth="11.57421875" defaultRowHeight="12.75"/>
  <cols>
    <col min="1" max="1" width="4.140625" style="0" customWidth="1"/>
    <col min="2" max="2" width="5.140625" style="0" customWidth="1"/>
    <col min="3" max="3" width="8.00390625" style="0" customWidth="1"/>
    <col min="4" max="4" width="7.00390625" style="0" customWidth="1"/>
    <col min="5" max="5" width="38.8515625" style="0" customWidth="1"/>
    <col min="6" max="6" width="11.140625" style="0" customWidth="1"/>
    <col min="7" max="7" width="11.00390625" style="0" customWidth="1"/>
    <col min="8" max="8" width="11.00390625" style="111" customWidth="1"/>
    <col min="9" max="9" width="11.00390625" style="0" customWidth="1"/>
    <col min="10" max="10" width="11.00390625" style="111" customWidth="1"/>
    <col min="11" max="12" width="11.7109375" style="0" customWidth="1"/>
  </cols>
  <sheetData>
    <row r="1" spans="8:9" ht="12.75">
      <c r="H1" s="158"/>
      <c r="I1" s="159"/>
    </row>
    <row r="2" spans="1:11" ht="21" thickBot="1">
      <c r="A2" s="599" t="s">
        <v>429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</row>
    <row r="3" spans="1:12" ht="12.75" customHeight="1" thickBot="1">
      <c r="A3" s="574"/>
      <c r="B3" s="575" t="s">
        <v>73</v>
      </c>
      <c r="C3" s="575"/>
      <c r="D3" s="576" t="s">
        <v>74</v>
      </c>
      <c r="E3" s="576"/>
      <c r="F3" s="613" t="s">
        <v>75</v>
      </c>
      <c r="G3" s="613"/>
      <c r="H3" s="613"/>
      <c r="I3" s="613"/>
      <c r="J3" s="613"/>
      <c r="K3" s="613"/>
      <c r="L3" s="613"/>
    </row>
    <row r="4" spans="1:12" ht="13.5" thickBot="1">
      <c r="A4" s="574"/>
      <c r="B4" s="574"/>
      <c r="C4" s="575"/>
      <c r="D4" s="576"/>
      <c r="E4" s="576"/>
      <c r="F4" s="590" t="s">
        <v>21</v>
      </c>
      <c r="G4" s="590"/>
      <c r="H4" s="590"/>
      <c r="I4" s="590"/>
      <c r="J4" s="590"/>
      <c r="K4" s="590"/>
      <c r="L4" s="590"/>
    </row>
    <row r="5" spans="1:12" ht="12.75" customHeight="1" thickBot="1">
      <c r="A5" s="574"/>
      <c r="B5" s="574"/>
      <c r="C5" s="575"/>
      <c r="D5" s="576"/>
      <c r="E5" s="576"/>
      <c r="F5" s="591" t="s">
        <v>814</v>
      </c>
      <c r="G5" s="591" t="s">
        <v>858</v>
      </c>
      <c r="H5" s="591" t="s">
        <v>867</v>
      </c>
      <c r="I5" s="592" t="s">
        <v>861</v>
      </c>
      <c r="J5" s="614" t="s">
        <v>76</v>
      </c>
      <c r="K5" s="614" t="s">
        <v>829</v>
      </c>
      <c r="L5" s="614" t="s">
        <v>870</v>
      </c>
    </row>
    <row r="6" spans="1:12" ht="36.75" customHeight="1" thickBot="1">
      <c r="A6" s="574"/>
      <c r="B6" s="574"/>
      <c r="C6" s="575"/>
      <c r="D6" s="576"/>
      <c r="E6" s="576"/>
      <c r="F6" s="591"/>
      <c r="G6" s="591"/>
      <c r="H6" s="591"/>
      <c r="I6" s="592"/>
      <c r="J6" s="614"/>
      <c r="K6" s="614"/>
      <c r="L6" s="614"/>
    </row>
    <row r="7" spans="1:12" ht="22.5" customHeight="1" thickBot="1">
      <c r="A7" s="78"/>
      <c r="B7" s="582" t="s">
        <v>430</v>
      </c>
      <c r="C7" s="582"/>
      <c r="D7" s="582"/>
      <c r="E7" s="582"/>
      <c r="F7" s="382">
        <f>F8+F19</f>
        <v>63361.90999999999</v>
      </c>
      <c r="G7" s="382">
        <f aca="true" t="shared" si="0" ref="G7:L7">G8+G19</f>
        <v>57361.41</v>
      </c>
      <c r="H7" s="382">
        <f>H8+H19</f>
        <v>64500</v>
      </c>
      <c r="I7" s="382">
        <f t="shared" si="0"/>
        <v>79359.73999999999</v>
      </c>
      <c r="J7" s="382">
        <f t="shared" si="0"/>
        <v>52600</v>
      </c>
      <c r="K7" s="382">
        <f t="shared" si="0"/>
        <v>52250</v>
      </c>
      <c r="L7" s="499">
        <f t="shared" si="0"/>
        <v>51151.1</v>
      </c>
    </row>
    <row r="8" spans="1:12" ht="13.5" thickBot="1">
      <c r="A8" s="160" t="s">
        <v>78</v>
      </c>
      <c r="B8" s="81" t="s">
        <v>111</v>
      </c>
      <c r="C8" s="594" t="s">
        <v>112</v>
      </c>
      <c r="D8" s="594"/>
      <c r="E8" s="594"/>
      <c r="F8" s="363">
        <f aca="true" t="shared" si="1" ref="F8:L8">SUM(F9)</f>
        <v>29023.399999999998</v>
      </c>
      <c r="G8" s="363">
        <f t="shared" si="1"/>
        <v>27123.58</v>
      </c>
      <c r="H8" s="363">
        <f t="shared" si="1"/>
        <v>30000</v>
      </c>
      <c r="I8" s="363">
        <f t="shared" si="1"/>
        <v>37500</v>
      </c>
      <c r="J8" s="363">
        <f t="shared" si="1"/>
        <v>39000</v>
      </c>
      <c r="K8" s="363">
        <f t="shared" si="1"/>
        <v>39700</v>
      </c>
      <c r="L8" s="500">
        <f t="shared" si="1"/>
        <v>39701</v>
      </c>
    </row>
    <row r="9" spans="1:12" ht="13.5" thickBot="1">
      <c r="A9" s="160" t="s">
        <v>81</v>
      </c>
      <c r="B9" s="83"/>
      <c r="C9" s="84" t="s">
        <v>431</v>
      </c>
      <c r="D9" s="596" t="s">
        <v>115</v>
      </c>
      <c r="E9" s="596"/>
      <c r="F9" s="298">
        <f>SUM(F10+F16)</f>
        <v>29023.399999999998</v>
      </c>
      <c r="G9" s="298">
        <f aca="true" t="shared" si="2" ref="G9:L9">SUM(G10+G16)</f>
        <v>27123.58</v>
      </c>
      <c r="H9" s="298">
        <f>SUM(H10+H16)</f>
        <v>30000</v>
      </c>
      <c r="I9" s="298">
        <f t="shared" si="2"/>
        <v>37500</v>
      </c>
      <c r="J9" s="298">
        <f t="shared" si="2"/>
        <v>39000</v>
      </c>
      <c r="K9" s="298">
        <f t="shared" si="2"/>
        <v>39700</v>
      </c>
      <c r="L9" s="501">
        <f t="shared" si="2"/>
        <v>39701</v>
      </c>
    </row>
    <row r="10" spans="1:12" ht="13.5" thickBot="1">
      <c r="A10" s="160" t="s">
        <v>84</v>
      </c>
      <c r="B10" s="83"/>
      <c r="C10" s="87"/>
      <c r="D10" s="597" t="s">
        <v>432</v>
      </c>
      <c r="E10" s="597"/>
      <c r="F10" s="302">
        <f>SUM(F11:F15)</f>
        <v>28212.69</v>
      </c>
      <c r="G10" s="302">
        <f aca="true" t="shared" si="3" ref="G10:L10">SUM(G11:G15)</f>
        <v>25850.620000000003</v>
      </c>
      <c r="H10" s="302">
        <f>SUM(H11:H15)</f>
        <v>28500</v>
      </c>
      <c r="I10" s="302">
        <f t="shared" si="3"/>
        <v>34200</v>
      </c>
      <c r="J10" s="302">
        <f t="shared" si="3"/>
        <v>36000</v>
      </c>
      <c r="K10" s="302">
        <f t="shared" si="3"/>
        <v>36700</v>
      </c>
      <c r="L10" s="502">
        <f t="shared" si="3"/>
        <v>36701</v>
      </c>
    </row>
    <row r="11" spans="1:12" ht="12.75" customHeight="1" thickBot="1">
      <c r="A11" s="160" t="s">
        <v>86</v>
      </c>
      <c r="B11" s="83" t="s">
        <v>812</v>
      </c>
      <c r="C11" s="87"/>
      <c r="D11" s="115">
        <v>637026</v>
      </c>
      <c r="E11" s="87" t="s">
        <v>433</v>
      </c>
      <c r="F11" s="299">
        <v>25008.11</v>
      </c>
      <c r="G11" s="299">
        <v>22710.97</v>
      </c>
      <c r="H11" s="300">
        <v>25000</v>
      </c>
      <c r="I11" s="305">
        <v>25300</v>
      </c>
      <c r="J11" s="300">
        <v>26000</v>
      </c>
      <c r="K11" s="300">
        <v>27000</v>
      </c>
      <c r="L11" s="503">
        <v>27000</v>
      </c>
    </row>
    <row r="12" spans="1:12" ht="13.5" thickBot="1">
      <c r="A12" s="160" t="s">
        <v>88</v>
      </c>
      <c r="B12" s="83" t="s">
        <v>812</v>
      </c>
      <c r="C12" s="87"/>
      <c r="D12" s="115">
        <v>637026</v>
      </c>
      <c r="E12" s="87" t="s">
        <v>434</v>
      </c>
      <c r="F12" s="299">
        <v>1084.75</v>
      </c>
      <c r="G12" s="299">
        <v>849.48</v>
      </c>
      <c r="H12" s="300">
        <v>1000</v>
      </c>
      <c r="I12" s="300">
        <v>6400</v>
      </c>
      <c r="J12" s="300">
        <v>7000</v>
      </c>
      <c r="K12" s="300">
        <v>7000</v>
      </c>
      <c r="L12" s="503">
        <v>7000</v>
      </c>
    </row>
    <row r="13" spans="1:12" ht="13.5" thickBot="1">
      <c r="A13" s="160" t="s">
        <v>90</v>
      </c>
      <c r="B13" s="83" t="s">
        <v>812</v>
      </c>
      <c r="C13" s="87"/>
      <c r="D13" s="115">
        <v>637026</v>
      </c>
      <c r="E13" s="87" t="s">
        <v>435</v>
      </c>
      <c r="F13" s="299">
        <v>827.76</v>
      </c>
      <c r="G13" s="299">
        <v>968.77</v>
      </c>
      <c r="H13" s="300">
        <v>1500</v>
      </c>
      <c r="I13" s="300">
        <v>1500</v>
      </c>
      <c r="J13" s="300">
        <v>1500</v>
      </c>
      <c r="K13" s="300">
        <v>1500</v>
      </c>
      <c r="L13" s="503">
        <v>1500</v>
      </c>
    </row>
    <row r="14" spans="1:12" ht="13.5" thickBot="1">
      <c r="A14" s="160" t="s">
        <v>92</v>
      </c>
      <c r="B14" s="83" t="s">
        <v>812</v>
      </c>
      <c r="C14" s="87"/>
      <c r="D14" s="115">
        <v>637036</v>
      </c>
      <c r="E14" s="87" t="s">
        <v>436</v>
      </c>
      <c r="F14" s="299">
        <v>1292.07</v>
      </c>
      <c r="G14" s="299">
        <v>1321.4</v>
      </c>
      <c r="H14" s="300">
        <v>1000</v>
      </c>
      <c r="I14" s="300">
        <v>1000</v>
      </c>
      <c r="J14" s="300">
        <v>1500</v>
      </c>
      <c r="K14" s="300">
        <v>1200</v>
      </c>
      <c r="L14" s="503">
        <v>1200</v>
      </c>
    </row>
    <row r="15" spans="1:12" ht="13.5" thickBot="1">
      <c r="A15" s="160" t="s">
        <v>94</v>
      </c>
      <c r="B15" s="83" t="s">
        <v>812</v>
      </c>
      <c r="C15" s="87"/>
      <c r="D15" s="115">
        <v>637004</v>
      </c>
      <c r="E15" s="87" t="s">
        <v>437</v>
      </c>
      <c r="F15" s="299"/>
      <c r="G15" s="299"/>
      <c r="H15" s="300"/>
      <c r="I15" s="300"/>
      <c r="J15" s="300"/>
      <c r="K15" s="300">
        <v>0</v>
      </c>
      <c r="L15" s="503">
        <v>1</v>
      </c>
    </row>
    <row r="16" spans="1:12" ht="13.5" thickBot="1">
      <c r="A16" s="160" t="s">
        <v>96</v>
      </c>
      <c r="B16" s="83"/>
      <c r="C16" s="87"/>
      <c r="D16" s="597" t="s">
        <v>438</v>
      </c>
      <c r="E16" s="597"/>
      <c r="F16" s="302">
        <f>SUM(F17:F18)</f>
        <v>810.71</v>
      </c>
      <c r="G16" s="302">
        <f aca="true" t="shared" si="4" ref="G16:L16">SUM(G17:G18)</f>
        <v>1272.96</v>
      </c>
      <c r="H16" s="302">
        <f>SUM(H17:H18)</f>
        <v>1500</v>
      </c>
      <c r="I16" s="302">
        <f t="shared" si="4"/>
        <v>3300</v>
      </c>
      <c r="J16" s="302">
        <f t="shared" si="4"/>
        <v>3000</v>
      </c>
      <c r="K16" s="302">
        <f t="shared" si="4"/>
        <v>3000</v>
      </c>
      <c r="L16" s="502">
        <f t="shared" si="4"/>
        <v>3000</v>
      </c>
    </row>
    <row r="17" spans="1:12" ht="13.5" thickBot="1">
      <c r="A17" s="160" t="s">
        <v>98</v>
      </c>
      <c r="B17" s="83" t="s">
        <v>812</v>
      </c>
      <c r="C17" s="87"/>
      <c r="D17" s="115">
        <v>637003</v>
      </c>
      <c r="E17" s="87" t="s">
        <v>439</v>
      </c>
      <c r="F17" s="299">
        <v>810.71</v>
      </c>
      <c r="G17" s="299">
        <v>1272.96</v>
      </c>
      <c r="H17" s="300">
        <v>1500</v>
      </c>
      <c r="I17" s="300">
        <v>3300</v>
      </c>
      <c r="J17" s="300">
        <v>1000</v>
      </c>
      <c r="K17" s="300">
        <v>1000</v>
      </c>
      <c r="L17" s="503">
        <v>1000</v>
      </c>
    </row>
    <row r="18" spans="1:12" ht="13.5" thickBot="1">
      <c r="A18" s="160" t="s">
        <v>162</v>
      </c>
      <c r="B18" s="83" t="s">
        <v>812</v>
      </c>
      <c r="C18" s="87"/>
      <c r="D18" s="115">
        <v>637003</v>
      </c>
      <c r="E18" s="87" t="s">
        <v>440</v>
      </c>
      <c r="F18" s="299"/>
      <c r="G18" s="299"/>
      <c r="H18" s="300"/>
      <c r="I18" s="300"/>
      <c r="J18" s="300">
        <v>2000</v>
      </c>
      <c r="K18" s="300">
        <v>2000</v>
      </c>
      <c r="L18" s="503">
        <v>2000</v>
      </c>
    </row>
    <row r="19" spans="1:12" ht="13.5" thickBot="1">
      <c r="A19" s="160" t="s">
        <v>201</v>
      </c>
      <c r="B19" s="81" t="s">
        <v>217</v>
      </c>
      <c r="C19" s="594" t="s">
        <v>441</v>
      </c>
      <c r="D19" s="594"/>
      <c r="E19" s="594"/>
      <c r="F19" s="367">
        <f>SUM(F20+F26)</f>
        <v>34338.509999999995</v>
      </c>
      <c r="G19" s="367">
        <f aca="true" t="shared" si="5" ref="G19:L19">SUM(G20+G26)</f>
        <v>30237.83</v>
      </c>
      <c r="H19" s="367">
        <f>SUM(H20+H26)</f>
        <v>34500</v>
      </c>
      <c r="I19" s="367">
        <f t="shared" si="5"/>
        <v>41859.74</v>
      </c>
      <c r="J19" s="367">
        <f t="shared" si="5"/>
        <v>13600</v>
      </c>
      <c r="K19" s="367">
        <f t="shared" si="5"/>
        <v>12550</v>
      </c>
      <c r="L19" s="504">
        <f t="shared" si="5"/>
        <v>11450.1</v>
      </c>
    </row>
    <row r="20" spans="1:12" ht="13.5" thickBot="1">
      <c r="A20" s="160" t="s">
        <v>164</v>
      </c>
      <c r="B20" s="83"/>
      <c r="C20" s="84" t="s">
        <v>442</v>
      </c>
      <c r="D20" s="596" t="s">
        <v>443</v>
      </c>
      <c r="E20" s="596"/>
      <c r="F20" s="298">
        <f aca="true" t="shared" si="6" ref="F20:L20">SUM(F21)</f>
        <v>2994.2299999999996</v>
      </c>
      <c r="G20" s="298">
        <f t="shared" si="6"/>
        <v>1535.88</v>
      </c>
      <c r="H20" s="298">
        <f t="shared" si="6"/>
        <v>2600</v>
      </c>
      <c r="I20" s="298">
        <f t="shared" si="6"/>
        <v>2600</v>
      </c>
      <c r="J20" s="298">
        <f t="shared" si="6"/>
        <v>2700</v>
      </c>
      <c r="K20" s="298">
        <f t="shared" si="6"/>
        <v>2650</v>
      </c>
      <c r="L20" s="501">
        <f t="shared" si="6"/>
        <v>2650.1</v>
      </c>
    </row>
    <row r="21" spans="1:12" ht="13.5" thickBot="1">
      <c r="A21" s="160" t="s">
        <v>167</v>
      </c>
      <c r="B21" s="83"/>
      <c r="C21" s="87"/>
      <c r="D21" s="597" t="s">
        <v>444</v>
      </c>
      <c r="E21" s="597"/>
      <c r="F21" s="302">
        <f>SUM(F22:F25)</f>
        <v>2994.2299999999996</v>
      </c>
      <c r="G21" s="302">
        <f aca="true" t="shared" si="7" ref="G21:L21">SUM(G22:G25)</f>
        <v>1535.88</v>
      </c>
      <c r="H21" s="302">
        <f>SUM(H22:H25)</f>
        <v>2600</v>
      </c>
      <c r="I21" s="302">
        <f t="shared" si="7"/>
        <v>2600</v>
      </c>
      <c r="J21" s="302">
        <f t="shared" si="7"/>
        <v>2700</v>
      </c>
      <c r="K21" s="302">
        <f t="shared" si="7"/>
        <v>2650</v>
      </c>
      <c r="L21" s="502">
        <f t="shared" si="7"/>
        <v>2650.1</v>
      </c>
    </row>
    <row r="22" spans="1:12" ht="12.75" customHeight="1" thickBot="1">
      <c r="A22" s="160" t="s">
        <v>100</v>
      </c>
      <c r="B22" s="83" t="s">
        <v>812</v>
      </c>
      <c r="C22" s="87"/>
      <c r="D22" s="115">
        <v>633006</v>
      </c>
      <c r="E22" s="87" t="s">
        <v>445</v>
      </c>
      <c r="F22" s="299">
        <v>114.15</v>
      </c>
      <c r="G22" s="299">
        <v>108.49</v>
      </c>
      <c r="H22" s="300">
        <v>200</v>
      </c>
      <c r="I22" s="300">
        <v>200</v>
      </c>
      <c r="J22" s="300">
        <v>200</v>
      </c>
      <c r="K22" s="300">
        <v>150</v>
      </c>
      <c r="L22" s="503">
        <v>150</v>
      </c>
    </row>
    <row r="23" spans="1:12" ht="13.5" thickBot="1">
      <c r="A23" s="160" t="s">
        <v>103</v>
      </c>
      <c r="B23" s="83" t="s">
        <v>812</v>
      </c>
      <c r="C23" s="87"/>
      <c r="D23" s="115">
        <v>633006</v>
      </c>
      <c r="E23" s="87" t="s">
        <v>99</v>
      </c>
      <c r="F23" s="299"/>
      <c r="G23" s="299"/>
      <c r="H23" s="300"/>
      <c r="I23" s="300"/>
      <c r="J23" s="300">
        <v>100</v>
      </c>
      <c r="K23" s="300">
        <v>0</v>
      </c>
      <c r="L23" s="503">
        <v>0.1</v>
      </c>
    </row>
    <row r="24" spans="1:12" ht="13.5" thickBot="1">
      <c r="A24" s="160" t="s">
        <v>104</v>
      </c>
      <c r="B24" s="83" t="s">
        <v>812</v>
      </c>
      <c r="C24" s="87"/>
      <c r="D24" s="115">
        <v>633010</v>
      </c>
      <c r="E24" s="87" t="s">
        <v>446</v>
      </c>
      <c r="F24" s="299">
        <v>308.59</v>
      </c>
      <c r="G24" s="299">
        <v>0</v>
      </c>
      <c r="H24" s="300">
        <v>400</v>
      </c>
      <c r="I24" s="300">
        <v>400</v>
      </c>
      <c r="J24" s="300">
        <v>400</v>
      </c>
      <c r="K24" s="300">
        <v>500</v>
      </c>
      <c r="L24" s="503">
        <v>500</v>
      </c>
    </row>
    <row r="25" spans="1:12" ht="13.5" thickBot="1">
      <c r="A25" s="160" t="s">
        <v>105</v>
      </c>
      <c r="B25" s="83" t="s">
        <v>812</v>
      </c>
      <c r="C25" s="87"/>
      <c r="D25" s="115">
        <v>637026</v>
      </c>
      <c r="E25" s="87" t="s">
        <v>447</v>
      </c>
      <c r="F25" s="299">
        <v>2571.49</v>
      </c>
      <c r="G25" s="299">
        <v>1427.39</v>
      </c>
      <c r="H25" s="300">
        <v>2000</v>
      </c>
      <c r="I25" s="300">
        <v>2000</v>
      </c>
      <c r="J25" s="300">
        <v>2000</v>
      </c>
      <c r="K25" s="300">
        <v>2000</v>
      </c>
      <c r="L25" s="503">
        <v>2000</v>
      </c>
    </row>
    <row r="26" spans="1:12" ht="13.5" thickBot="1">
      <c r="A26" s="160" t="s">
        <v>106</v>
      </c>
      <c r="B26" s="83"/>
      <c r="C26" s="84" t="s">
        <v>448</v>
      </c>
      <c r="D26" s="596" t="s">
        <v>449</v>
      </c>
      <c r="E26" s="596"/>
      <c r="F26" s="298">
        <f aca="true" t="shared" si="8" ref="F26:L26">F27+F33+F36+F39+F50+F56</f>
        <v>31344.28</v>
      </c>
      <c r="G26" s="298">
        <f t="shared" si="8"/>
        <v>28701.95</v>
      </c>
      <c r="H26" s="298">
        <f t="shared" si="8"/>
        <v>31900</v>
      </c>
      <c r="I26" s="298">
        <f t="shared" si="8"/>
        <v>39259.74</v>
      </c>
      <c r="J26" s="298">
        <f t="shared" si="8"/>
        <v>10900</v>
      </c>
      <c r="K26" s="298">
        <f t="shared" si="8"/>
        <v>9900</v>
      </c>
      <c r="L26" s="501">
        <f t="shared" si="8"/>
        <v>8800</v>
      </c>
    </row>
    <row r="27" spans="1:12" ht="13.5" thickBot="1">
      <c r="A27" s="160" t="s">
        <v>107</v>
      </c>
      <c r="B27" s="83"/>
      <c r="C27" s="87"/>
      <c r="D27" s="597" t="s">
        <v>892</v>
      </c>
      <c r="E27" s="597"/>
      <c r="F27" s="302">
        <f>SUM(F28:F32)</f>
        <v>0</v>
      </c>
      <c r="G27" s="302">
        <f aca="true" t="shared" si="9" ref="G27:L27">SUM(G28:G32)</f>
        <v>0</v>
      </c>
      <c r="H27" s="302">
        <f t="shared" si="9"/>
        <v>0</v>
      </c>
      <c r="I27" s="302">
        <f t="shared" si="9"/>
        <v>1643.7400000000002</v>
      </c>
      <c r="J27" s="302">
        <f t="shared" si="9"/>
        <v>1900</v>
      </c>
      <c r="K27" s="302">
        <f t="shared" si="9"/>
        <v>1700</v>
      </c>
      <c r="L27" s="502">
        <f t="shared" si="9"/>
        <v>1700</v>
      </c>
    </row>
    <row r="28" spans="1:12" ht="13.5" thickBot="1">
      <c r="A28" s="160" t="s">
        <v>108</v>
      </c>
      <c r="B28" s="83" t="s">
        <v>812</v>
      </c>
      <c r="C28" s="87"/>
      <c r="D28" s="115">
        <v>633001</v>
      </c>
      <c r="E28" s="87" t="s">
        <v>890</v>
      </c>
      <c r="F28" s="299"/>
      <c r="G28" s="299"/>
      <c r="H28" s="300"/>
      <c r="I28" s="300">
        <v>0</v>
      </c>
      <c r="J28" s="300"/>
      <c r="K28" s="322"/>
      <c r="L28" s="512"/>
    </row>
    <row r="29" spans="1:12" ht="13.5" thickBot="1">
      <c r="A29" s="160" t="s">
        <v>109</v>
      </c>
      <c r="B29" s="83" t="s">
        <v>812</v>
      </c>
      <c r="C29" s="87"/>
      <c r="D29" s="115">
        <v>633006</v>
      </c>
      <c r="E29" s="87" t="s">
        <v>99</v>
      </c>
      <c r="F29" s="299"/>
      <c r="G29" s="299"/>
      <c r="H29" s="300"/>
      <c r="I29" s="300">
        <v>59.18</v>
      </c>
      <c r="J29" s="300">
        <v>100</v>
      </c>
      <c r="K29" s="300">
        <v>100</v>
      </c>
      <c r="L29" s="323">
        <v>100</v>
      </c>
    </row>
    <row r="30" spans="1:12" ht="13.5" thickBot="1">
      <c r="A30" s="160" t="s">
        <v>110</v>
      </c>
      <c r="B30" s="83" t="s">
        <v>812</v>
      </c>
      <c r="C30" s="87"/>
      <c r="D30" s="115">
        <v>637004</v>
      </c>
      <c r="E30" s="87" t="s">
        <v>891</v>
      </c>
      <c r="F30" s="299"/>
      <c r="G30" s="299"/>
      <c r="H30" s="300"/>
      <c r="I30" s="300">
        <v>420.68</v>
      </c>
      <c r="J30" s="300">
        <v>400</v>
      </c>
      <c r="K30" s="300">
        <v>400</v>
      </c>
      <c r="L30" s="323">
        <v>400</v>
      </c>
    </row>
    <row r="31" spans="1:12" ht="13.5" thickBot="1">
      <c r="A31" s="160" t="s">
        <v>113</v>
      </c>
      <c r="B31" s="83" t="s">
        <v>812</v>
      </c>
      <c r="C31" s="87"/>
      <c r="D31" s="115">
        <v>637036</v>
      </c>
      <c r="E31" s="87" t="s">
        <v>338</v>
      </c>
      <c r="F31" s="299"/>
      <c r="G31" s="299"/>
      <c r="H31" s="300"/>
      <c r="I31" s="300">
        <v>1163.88</v>
      </c>
      <c r="J31" s="300">
        <v>1200</v>
      </c>
      <c r="K31" s="300">
        <v>1200</v>
      </c>
      <c r="L31" s="323">
        <v>1200</v>
      </c>
    </row>
    <row r="32" spans="1:12" ht="13.5" thickBot="1">
      <c r="A32" s="160" t="s">
        <v>116</v>
      </c>
      <c r="B32" s="83" t="s">
        <v>812</v>
      </c>
      <c r="C32" s="87"/>
      <c r="D32" s="115">
        <v>637002</v>
      </c>
      <c r="E32" s="87" t="s">
        <v>451</v>
      </c>
      <c r="F32" s="299"/>
      <c r="G32" s="299"/>
      <c r="H32" s="300"/>
      <c r="I32" s="300">
        <v>0</v>
      </c>
      <c r="J32" s="300">
        <v>200</v>
      </c>
      <c r="K32" s="322"/>
      <c r="L32" s="512"/>
    </row>
    <row r="33" spans="1:12" ht="13.5" thickBot="1">
      <c r="A33" s="160" t="s">
        <v>118</v>
      </c>
      <c r="B33" s="83"/>
      <c r="C33" s="87"/>
      <c r="D33" s="597" t="s">
        <v>838</v>
      </c>
      <c r="E33" s="597"/>
      <c r="F33" s="302">
        <f>SUM(F34:F35)</f>
        <v>0</v>
      </c>
      <c r="G33" s="302">
        <f aca="true" t="shared" si="10" ref="G33:L33">SUM(G34:G35)</f>
        <v>0</v>
      </c>
      <c r="H33" s="302">
        <f>SUM(H34:H35)</f>
        <v>500</v>
      </c>
      <c r="I33" s="302">
        <f t="shared" si="10"/>
        <v>500</v>
      </c>
      <c r="J33" s="302">
        <f t="shared" si="10"/>
        <v>500</v>
      </c>
      <c r="K33" s="302">
        <f t="shared" si="10"/>
        <v>500</v>
      </c>
      <c r="L33" s="502">
        <f t="shared" si="10"/>
        <v>500</v>
      </c>
    </row>
    <row r="34" spans="1:12" ht="13.5" thickBot="1">
      <c r="A34" s="160" t="s">
        <v>120</v>
      </c>
      <c r="B34" s="83" t="s">
        <v>812</v>
      </c>
      <c r="C34" s="87"/>
      <c r="D34" s="115">
        <v>637004</v>
      </c>
      <c r="E34" s="87" t="s">
        <v>177</v>
      </c>
      <c r="F34" s="299"/>
      <c r="G34" s="299"/>
      <c r="H34" s="300">
        <v>500</v>
      </c>
      <c r="I34" s="300">
        <v>500</v>
      </c>
      <c r="J34" s="300">
        <v>500</v>
      </c>
      <c r="K34" s="300">
        <v>500</v>
      </c>
      <c r="L34" s="503">
        <v>500</v>
      </c>
    </row>
    <row r="35" spans="1:12" ht="13.5" thickBot="1">
      <c r="A35" s="160" t="s">
        <v>122</v>
      </c>
      <c r="B35" s="83" t="s">
        <v>812</v>
      </c>
      <c r="C35" s="87"/>
      <c r="D35" s="115">
        <v>637002</v>
      </c>
      <c r="E35" s="87" t="s">
        <v>451</v>
      </c>
      <c r="F35" s="299"/>
      <c r="G35" s="299"/>
      <c r="H35" s="300"/>
      <c r="I35" s="300">
        <v>0</v>
      </c>
      <c r="J35" s="300"/>
      <c r="K35" s="300">
        <v>0</v>
      </c>
      <c r="L35" s="503">
        <v>0</v>
      </c>
    </row>
    <row r="36" spans="1:12" ht="13.5" thickBot="1">
      <c r="A36" s="160" t="s">
        <v>124</v>
      </c>
      <c r="B36" s="83"/>
      <c r="C36" s="87"/>
      <c r="D36" s="597" t="s">
        <v>452</v>
      </c>
      <c r="E36" s="597"/>
      <c r="F36" s="302">
        <f>SUM(F37:F38)</f>
        <v>0</v>
      </c>
      <c r="G36" s="302">
        <f aca="true" t="shared" si="11" ref="G36:L36">SUM(G37:G38)</f>
        <v>0</v>
      </c>
      <c r="H36" s="302">
        <f>SUM(H37:H38)</f>
        <v>0</v>
      </c>
      <c r="I36" s="302">
        <f t="shared" si="11"/>
        <v>216</v>
      </c>
      <c r="J36" s="302">
        <f t="shared" si="11"/>
        <v>300</v>
      </c>
      <c r="K36" s="302">
        <f t="shared" si="11"/>
        <v>300</v>
      </c>
      <c r="L36" s="502">
        <f t="shared" si="11"/>
        <v>300</v>
      </c>
    </row>
    <row r="37" spans="1:12" ht="13.5" thickBot="1">
      <c r="A37" s="160" t="s">
        <v>126</v>
      </c>
      <c r="B37" s="83" t="s">
        <v>812</v>
      </c>
      <c r="C37" s="87"/>
      <c r="D37" s="115">
        <v>637036</v>
      </c>
      <c r="E37" s="87" t="s">
        <v>450</v>
      </c>
      <c r="F37" s="299"/>
      <c r="G37" s="299"/>
      <c r="H37" s="300"/>
      <c r="I37" s="300">
        <v>216</v>
      </c>
      <c r="J37" s="300">
        <v>200</v>
      </c>
      <c r="K37" s="300">
        <v>200</v>
      </c>
      <c r="L37" s="503">
        <v>200</v>
      </c>
    </row>
    <row r="38" spans="1:12" ht="13.5" thickBot="1">
      <c r="A38" s="160" t="s">
        <v>128</v>
      </c>
      <c r="B38" s="83" t="s">
        <v>812</v>
      </c>
      <c r="C38" s="87"/>
      <c r="D38" s="115">
        <v>633006</v>
      </c>
      <c r="E38" s="87" t="s">
        <v>445</v>
      </c>
      <c r="F38" s="299"/>
      <c r="G38" s="299"/>
      <c r="H38" s="300"/>
      <c r="I38" s="300">
        <v>0</v>
      </c>
      <c r="J38" s="300">
        <v>100</v>
      </c>
      <c r="K38" s="300">
        <v>100</v>
      </c>
      <c r="L38" s="503">
        <v>100</v>
      </c>
    </row>
    <row r="39" spans="1:12" ht="13.5" thickBot="1">
      <c r="A39" s="160" t="s">
        <v>130</v>
      </c>
      <c r="B39" s="83"/>
      <c r="C39" s="87"/>
      <c r="D39" s="597" t="s">
        <v>453</v>
      </c>
      <c r="E39" s="597"/>
      <c r="F39" s="302">
        <f>SUM(F40:F49)</f>
        <v>3707.91</v>
      </c>
      <c r="G39" s="302">
        <f aca="true" t="shared" si="12" ref="G39:L39">SUM(G40:G49)</f>
        <v>1262.41</v>
      </c>
      <c r="H39" s="302">
        <f>SUM(H40:H49)</f>
        <v>3500</v>
      </c>
      <c r="I39" s="302">
        <f t="shared" si="12"/>
        <v>9000</v>
      </c>
      <c r="J39" s="302">
        <f t="shared" si="12"/>
        <v>5600</v>
      </c>
      <c r="K39" s="302">
        <f t="shared" si="12"/>
        <v>4800</v>
      </c>
      <c r="L39" s="502">
        <f t="shared" si="12"/>
        <v>3700</v>
      </c>
    </row>
    <row r="40" spans="1:12" ht="12.75" customHeight="1" thickBot="1">
      <c r="A40" s="160" t="s">
        <v>132</v>
      </c>
      <c r="B40" s="83" t="s">
        <v>812</v>
      </c>
      <c r="C40" s="87"/>
      <c r="D40" s="115">
        <v>637036</v>
      </c>
      <c r="E40" s="87" t="s">
        <v>450</v>
      </c>
      <c r="F40" s="299">
        <v>588.46</v>
      </c>
      <c r="G40" s="299">
        <v>951.72</v>
      </c>
      <c r="H40" s="300">
        <v>500</v>
      </c>
      <c r="I40" s="300">
        <v>4000</v>
      </c>
      <c r="J40" s="300">
        <v>1000</v>
      </c>
      <c r="K40" s="300">
        <v>400</v>
      </c>
      <c r="L40" s="503">
        <v>400</v>
      </c>
    </row>
    <row r="41" spans="1:12" ht="13.5" thickBot="1">
      <c r="A41" s="160" t="s">
        <v>134</v>
      </c>
      <c r="B41" s="83" t="s">
        <v>812</v>
      </c>
      <c r="C41" s="87"/>
      <c r="D41" s="115">
        <v>633006</v>
      </c>
      <c r="E41" s="87" t="s">
        <v>454</v>
      </c>
      <c r="F41" s="299">
        <v>143.25</v>
      </c>
      <c r="G41" s="299">
        <v>0</v>
      </c>
      <c r="H41" s="300"/>
      <c r="I41" s="300"/>
      <c r="J41" s="300">
        <v>1000</v>
      </c>
      <c r="K41" s="300">
        <v>1000</v>
      </c>
      <c r="L41" s="503">
        <v>0</v>
      </c>
    </row>
    <row r="42" spans="1:12" ht="13.5" thickBot="1">
      <c r="A42" s="160" t="s">
        <v>135</v>
      </c>
      <c r="B42" s="83" t="s">
        <v>812</v>
      </c>
      <c r="C42" s="87"/>
      <c r="D42" s="115">
        <v>637006</v>
      </c>
      <c r="E42" s="87" t="s">
        <v>281</v>
      </c>
      <c r="F42" s="299">
        <v>150</v>
      </c>
      <c r="G42" s="299">
        <v>83</v>
      </c>
      <c r="H42" s="300">
        <v>200</v>
      </c>
      <c r="I42" s="300">
        <v>2200</v>
      </c>
      <c r="J42" s="300">
        <v>1000</v>
      </c>
      <c r="K42" s="300">
        <v>200</v>
      </c>
      <c r="L42" s="503">
        <v>200</v>
      </c>
    </row>
    <row r="43" spans="1:12" ht="13.5" thickBot="1">
      <c r="A43" s="160" t="s">
        <v>222</v>
      </c>
      <c r="B43" s="83" t="s">
        <v>812</v>
      </c>
      <c r="C43" s="87"/>
      <c r="D43" s="115">
        <v>637004</v>
      </c>
      <c r="E43" s="87" t="s">
        <v>455</v>
      </c>
      <c r="F43" s="299"/>
      <c r="G43" s="299">
        <v>0</v>
      </c>
      <c r="H43" s="300"/>
      <c r="I43" s="300"/>
      <c r="J43" s="300"/>
      <c r="K43" s="300">
        <v>0</v>
      </c>
      <c r="L43" s="503">
        <v>0</v>
      </c>
    </row>
    <row r="44" spans="1:12" ht="13.5" thickBot="1">
      <c r="A44" s="160" t="s">
        <v>137</v>
      </c>
      <c r="B44" s="83" t="s">
        <v>812</v>
      </c>
      <c r="C44" s="87"/>
      <c r="D44" s="88">
        <v>614</v>
      </c>
      <c r="E44" s="87" t="s">
        <v>456</v>
      </c>
      <c r="F44" s="299">
        <v>536</v>
      </c>
      <c r="G44" s="299">
        <v>190</v>
      </c>
      <c r="H44" s="300">
        <v>500</v>
      </c>
      <c r="I44" s="300">
        <v>500</v>
      </c>
      <c r="J44" s="300">
        <v>500</v>
      </c>
      <c r="K44" s="300">
        <v>500</v>
      </c>
      <c r="L44" s="503">
        <v>400</v>
      </c>
    </row>
    <row r="45" spans="1:12" ht="13.5" thickBot="1">
      <c r="A45" s="160" t="s">
        <v>178</v>
      </c>
      <c r="B45" s="83" t="s">
        <v>812</v>
      </c>
      <c r="C45" s="87"/>
      <c r="D45" s="88">
        <v>637006</v>
      </c>
      <c r="E45" s="87" t="s">
        <v>99</v>
      </c>
      <c r="F45" s="299"/>
      <c r="G45" s="299">
        <v>37.69</v>
      </c>
      <c r="H45" s="300">
        <v>200</v>
      </c>
      <c r="I45" s="300">
        <v>200</v>
      </c>
      <c r="J45" s="300">
        <v>100</v>
      </c>
      <c r="K45" s="300">
        <v>100</v>
      </c>
      <c r="L45" s="503">
        <v>100</v>
      </c>
    </row>
    <row r="46" spans="1:12" ht="13.5" thickBot="1">
      <c r="A46" s="160" t="s">
        <v>138</v>
      </c>
      <c r="B46" s="83" t="s">
        <v>812</v>
      </c>
      <c r="C46" s="87"/>
      <c r="D46" s="88">
        <v>637003</v>
      </c>
      <c r="E46" s="87" t="s">
        <v>457</v>
      </c>
      <c r="F46" s="299"/>
      <c r="G46" s="299"/>
      <c r="H46" s="300">
        <v>100</v>
      </c>
      <c r="I46" s="300">
        <v>100</v>
      </c>
      <c r="J46" s="300"/>
      <c r="K46" s="300">
        <v>100</v>
      </c>
      <c r="L46" s="503">
        <v>100</v>
      </c>
    </row>
    <row r="47" spans="1:12" ht="13.5" thickBot="1">
      <c r="A47" s="160" t="s">
        <v>139</v>
      </c>
      <c r="B47" s="83" t="s">
        <v>812</v>
      </c>
      <c r="C47" s="87"/>
      <c r="D47" s="88">
        <v>637004</v>
      </c>
      <c r="E47" s="87" t="s">
        <v>458</v>
      </c>
      <c r="F47" s="299">
        <v>2100</v>
      </c>
      <c r="G47" s="299">
        <v>0</v>
      </c>
      <c r="H47" s="300">
        <v>1500</v>
      </c>
      <c r="I47" s="300">
        <v>1500</v>
      </c>
      <c r="J47" s="300">
        <v>1500</v>
      </c>
      <c r="K47" s="300">
        <v>1500</v>
      </c>
      <c r="L47" s="503">
        <v>1500</v>
      </c>
    </row>
    <row r="48" spans="1:12" ht="13.5" thickBot="1">
      <c r="A48" s="160" t="s">
        <v>140</v>
      </c>
      <c r="B48" s="83" t="s">
        <v>812</v>
      </c>
      <c r="C48" s="87"/>
      <c r="D48" s="115">
        <v>637004</v>
      </c>
      <c r="E48" s="87" t="s">
        <v>459</v>
      </c>
      <c r="F48" s="299"/>
      <c r="G48" s="299"/>
      <c r="H48" s="300"/>
      <c r="I48" s="300"/>
      <c r="J48" s="300"/>
      <c r="K48" s="300">
        <v>0</v>
      </c>
      <c r="L48" s="503">
        <v>0</v>
      </c>
    </row>
    <row r="49" spans="1:12" ht="13.5" thickBot="1">
      <c r="A49" s="160" t="s">
        <v>183</v>
      </c>
      <c r="B49" s="83" t="s">
        <v>812</v>
      </c>
      <c r="C49" s="87"/>
      <c r="D49" s="115">
        <v>637002</v>
      </c>
      <c r="E49" s="87" t="s">
        <v>451</v>
      </c>
      <c r="F49" s="299">
        <v>190.2</v>
      </c>
      <c r="G49" s="299">
        <v>0</v>
      </c>
      <c r="H49" s="300">
        <v>500</v>
      </c>
      <c r="I49" s="305">
        <v>500</v>
      </c>
      <c r="J49" s="300">
        <v>500</v>
      </c>
      <c r="K49" s="300">
        <v>1000</v>
      </c>
      <c r="L49" s="503">
        <v>1000</v>
      </c>
    </row>
    <row r="50" spans="1:12" ht="13.5" thickBot="1">
      <c r="A50" s="160" t="s">
        <v>186</v>
      </c>
      <c r="B50" s="83"/>
      <c r="C50" s="87"/>
      <c r="D50" s="605" t="s">
        <v>854</v>
      </c>
      <c r="E50" s="605"/>
      <c r="F50" s="384">
        <f>SUM(F51:F55)</f>
        <v>25334</v>
      </c>
      <c r="G50" s="384">
        <f aca="true" t="shared" si="13" ref="G50:L50">SUM(G51:G55)</f>
        <v>25596</v>
      </c>
      <c r="H50" s="384">
        <f>SUM(H51:H55)</f>
        <v>25500</v>
      </c>
      <c r="I50" s="384">
        <f t="shared" si="13"/>
        <v>25500</v>
      </c>
      <c r="J50" s="384">
        <f t="shared" si="13"/>
        <v>0</v>
      </c>
      <c r="K50" s="384">
        <f t="shared" si="13"/>
        <v>0</v>
      </c>
      <c r="L50" s="505">
        <f t="shared" si="13"/>
        <v>0</v>
      </c>
    </row>
    <row r="51" spans="1:12" ht="13.5" thickBot="1">
      <c r="A51" s="160" t="s">
        <v>188</v>
      </c>
      <c r="B51" s="83" t="s">
        <v>812</v>
      </c>
      <c r="C51" s="87"/>
      <c r="D51" s="115">
        <v>637004</v>
      </c>
      <c r="E51" s="89" t="s">
        <v>455</v>
      </c>
      <c r="F51" s="387">
        <v>374</v>
      </c>
      <c r="G51" s="387">
        <v>775.32</v>
      </c>
      <c r="H51" s="300">
        <v>500</v>
      </c>
      <c r="I51" s="305">
        <v>500</v>
      </c>
      <c r="J51" s="300"/>
      <c r="K51" s="299"/>
      <c r="L51" s="503"/>
    </row>
    <row r="52" spans="1:12" ht="13.5" thickBot="1">
      <c r="A52" s="160" t="s">
        <v>142</v>
      </c>
      <c r="B52" s="83" t="s">
        <v>833</v>
      </c>
      <c r="C52" s="87"/>
      <c r="D52" s="115">
        <v>637004</v>
      </c>
      <c r="E52" s="89" t="s">
        <v>459</v>
      </c>
      <c r="F52" s="387">
        <v>3600</v>
      </c>
      <c r="G52" s="387">
        <v>3157.85</v>
      </c>
      <c r="H52" s="300">
        <v>3500</v>
      </c>
      <c r="I52" s="305">
        <v>3500</v>
      </c>
      <c r="J52" s="300"/>
      <c r="K52" s="299"/>
      <c r="L52" s="503"/>
    </row>
    <row r="53" spans="1:12" ht="13.5" thickBot="1">
      <c r="A53" s="160" t="s">
        <v>224</v>
      </c>
      <c r="B53" s="83" t="s">
        <v>833</v>
      </c>
      <c r="C53" s="87"/>
      <c r="D53" s="115">
        <v>637002</v>
      </c>
      <c r="E53" s="89" t="s">
        <v>451</v>
      </c>
      <c r="F53" s="387">
        <v>16000</v>
      </c>
      <c r="G53" s="387">
        <v>16361.65</v>
      </c>
      <c r="H53" s="300">
        <v>15000</v>
      </c>
      <c r="I53" s="305">
        <v>15000</v>
      </c>
      <c r="J53" s="300"/>
      <c r="K53" s="299"/>
      <c r="L53" s="503"/>
    </row>
    <row r="54" spans="1:12" ht="13.5" thickBot="1">
      <c r="A54" s="160" t="s">
        <v>144</v>
      </c>
      <c r="B54" s="83" t="s">
        <v>833</v>
      </c>
      <c r="C54" s="87"/>
      <c r="D54" s="115">
        <v>637036</v>
      </c>
      <c r="E54" s="89" t="s">
        <v>338</v>
      </c>
      <c r="F54" s="387">
        <v>5000</v>
      </c>
      <c r="G54" s="387">
        <v>4705.18</v>
      </c>
      <c r="H54" s="300">
        <v>5500</v>
      </c>
      <c r="I54" s="305">
        <v>5500</v>
      </c>
      <c r="J54" s="300"/>
      <c r="K54" s="299"/>
      <c r="L54" s="503"/>
    </row>
    <row r="55" spans="1:12" ht="13.5" thickBot="1">
      <c r="A55" s="160" t="s">
        <v>145</v>
      </c>
      <c r="B55" s="83" t="s">
        <v>833</v>
      </c>
      <c r="C55" s="87"/>
      <c r="D55" s="115">
        <v>637006</v>
      </c>
      <c r="E55" s="89" t="s">
        <v>99</v>
      </c>
      <c r="F55" s="387">
        <v>360</v>
      </c>
      <c r="G55" s="387">
        <v>596</v>
      </c>
      <c r="H55" s="300">
        <v>1000</v>
      </c>
      <c r="I55" s="305">
        <v>1000</v>
      </c>
      <c r="J55" s="300"/>
      <c r="K55" s="299"/>
      <c r="L55" s="503"/>
    </row>
    <row r="56" spans="1:12" ht="13.5" thickBot="1">
      <c r="A56" s="160" t="s">
        <v>146</v>
      </c>
      <c r="B56" s="83"/>
      <c r="C56" s="87"/>
      <c r="D56" s="597" t="s">
        <v>460</v>
      </c>
      <c r="E56" s="597"/>
      <c r="F56" s="302">
        <f>SUM(F57:F63)</f>
        <v>2302.37</v>
      </c>
      <c r="G56" s="302">
        <f aca="true" t="shared" si="14" ref="G56:L56">SUM(G57:G63)</f>
        <v>1843.54</v>
      </c>
      <c r="H56" s="302">
        <f>SUM(H57:H63)</f>
        <v>2400</v>
      </c>
      <c r="I56" s="302">
        <f t="shared" si="14"/>
        <v>2400</v>
      </c>
      <c r="J56" s="302">
        <f t="shared" si="14"/>
        <v>2600</v>
      </c>
      <c r="K56" s="385">
        <f t="shared" si="14"/>
        <v>2600</v>
      </c>
      <c r="L56" s="506">
        <f t="shared" si="14"/>
        <v>2600</v>
      </c>
    </row>
    <row r="57" spans="1:12" ht="13.5" thickBot="1">
      <c r="A57" s="160" t="s">
        <v>228</v>
      </c>
      <c r="B57" s="83" t="s">
        <v>812</v>
      </c>
      <c r="C57" s="87"/>
      <c r="D57" s="115">
        <v>637004</v>
      </c>
      <c r="E57" s="87" t="s">
        <v>461</v>
      </c>
      <c r="F57" s="299"/>
      <c r="G57" s="299"/>
      <c r="H57" s="300"/>
      <c r="I57" s="300"/>
      <c r="J57" s="300"/>
      <c r="K57" s="300">
        <v>0</v>
      </c>
      <c r="L57" s="503">
        <v>0</v>
      </c>
    </row>
    <row r="58" spans="1:12" ht="13.5" thickBot="1">
      <c r="A58" s="160" t="s">
        <v>148</v>
      </c>
      <c r="B58" s="83" t="s">
        <v>812</v>
      </c>
      <c r="C58" s="87"/>
      <c r="D58" s="115">
        <v>637003</v>
      </c>
      <c r="E58" s="87" t="s">
        <v>462</v>
      </c>
      <c r="F58" s="299">
        <v>0</v>
      </c>
      <c r="G58" s="299">
        <v>0</v>
      </c>
      <c r="H58" s="300">
        <v>100</v>
      </c>
      <c r="I58" s="300">
        <v>100</v>
      </c>
      <c r="J58" s="300">
        <v>100</v>
      </c>
      <c r="K58" s="497">
        <v>100</v>
      </c>
      <c r="L58" s="507">
        <v>100</v>
      </c>
    </row>
    <row r="59" spans="1:12" ht="13.5" thickBot="1">
      <c r="A59" s="160" t="s">
        <v>229</v>
      </c>
      <c r="B59" s="83" t="s">
        <v>812</v>
      </c>
      <c r="C59" s="87"/>
      <c r="D59" s="115">
        <v>637036</v>
      </c>
      <c r="E59" s="87" t="s">
        <v>450</v>
      </c>
      <c r="F59" s="299">
        <v>277.5</v>
      </c>
      <c r="G59" s="299"/>
      <c r="H59" s="300">
        <v>300</v>
      </c>
      <c r="I59" s="300">
        <v>300</v>
      </c>
      <c r="J59" s="300">
        <v>300</v>
      </c>
      <c r="K59" s="497">
        <v>300</v>
      </c>
      <c r="L59" s="507">
        <v>300</v>
      </c>
    </row>
    <row r="60" spans="1:12" ht="13.5" thickBot="1">
      <c r="A60" s="160" t="s">
        <v>150</v>
      </c>
      <c r="B60" s="83" t="s">
        <v>812</v>
      </c>
      <c r="C60" s="87"/>
      <c r="D60" s="115">
        <v>637027</v>
      </c>
      <c r="E60" s="87" t="s">
        <v>360</v>
      </c>
      <c r="F60" s="299">
        <v>195.83</v>
      </c>
      <c r="G60" s="299"/>
      <c r="H60" s="300">
        <v>500</v>
      </c>
      <c r="I60" s="300">
        <v>500</v>
      </c>
      <c r="J60" s="300">
        <v>500</v>
      </c>
      <c r="K60" s="497">
        <v>500</v>
      </c>
      <c r="L60" s="507">
        <v>500</v>
      </c>
    </row>
    <row r="61" spans="1:12" ht="13.5" thickBot="1">
      <c r="A61" s="160" t="s">
        <v>231</v>
      </c>
      <c r="B61" s="83" t="s">
        <v>812</v>
      </c>
      <c r="C61" s="87"/>
      <c r="D61" s="115">
        <v>637004</v>
      </c>
      <c r="E61" s="87" t="s">
        <v>463</v>
      </c>
      <c r="F61" s="299">
        <v>1829.04</v>
      </c>
      <c r="G61" s="299">
        <v>1843.54</v>
      </c>
      <c r="H61" s="300">
        <v>1500</v>
      </c>
      <c r="I61" s="300">
        <v>1500</v>
      </c>
      <c r="J61" s="300">
        <v>1500</v>
      </c>
      <c r="K61" s="497">
        <v>1500</v>
      </c>
      <c r="L61" s="507">
        <v>1500</v>
      </c>
    </row>
    <row r="62" spans="1:12" ht="13.5" thickBot="1">
      <c r="A62" s="160" t="s">
        <v>232</v>
      </c>
      <c r="B62" s="83" t="s">
        <v>812</v>
      </c>
      <c r="C62" s="87"/>
      <c r="D62" s="115">
        <v>633006</v>
      </c>
      <c r="E62" s="87" t="s">
        <v>99</v>
      </c>
      <c r="F62" s="299"/>
      <c r="G62" s="299"/>
      <c r="H62" s="300"/>
      <c r="I62" s="300"/>
      <c r="J62" s="300">
        <v>100</v>
      </c>
      <c r="K62" s="497">
        <v>100</v>
      </c>
      <c r="L62" s="507">
        <v>100</v>
      </c>
    </row>
    <row r="63" spans="1:12" ht="13.5" thickBot="1">
      <c r="A63" s="160" t="s">
        <v>234</v>
      </c>
      <c r="B63" s="117" t="s">
        <v>812</v>
      </c>
      <c r="C63" s="118"/>
      <c r="D63" s="118" t="s">
        <v>464</v>
      </c>
      <c r="E63" s="118" t="s">
        <v>465</v>
      </c>
      <c r="F63" s="362"/>
      <c r="G63" s="362"/>
      <c r="H63" s="383"/>
      <c r="I63" s="383"/>
      <c r="J63" s="383">
        <v>100</v>
      </c>
      <c r="K63" s="498">
        <v>100</v>
      </c>
      <c r="L63" s="508">
        <v>100</v>
      </c>
    </row>
    <row r="64" spans="1:12" ht="12.75">
      <c r="A64" s="109"/>
      <c r="B64" s="109"/>
      <c r="C64" s="109"/>
      <c r="D64" s="109"/>
      <c r="E64" s="109"/>
      <c r="F64" s="109"/>
      <c r="G64" s="109"/>
      <c r="H64" s="161"/>
      <c r="I64" s="161"/>
      <c r="J64" s="161"/>
      <c r="K64" s="161"/>
      <c r="L64" s="161"/>
    </row>
    <row r="65" spans="1:12" ht="12.75">
      <c r="A65" s="109"/>
      <c r="B65" s="109"/>
      <c r="C65" s="109"/>
      <c r="D65" s="109"/>
      <c r="E65" s="109"/>
      <c r="F65" s="109"/>
      <c r="G65" s="109"/>
      <c r="H65" s="161"/>
      <c r="I65" s="161"/>
      <c r="J65" s="161"/>
      <c r="K65" s="161"/>
      <c r="L65" s="161"/>
    </row>
    <row r="66" spans="1:12" ht="12.75">
      <c r="A66" s="109"/>
      <c r="B66" s="109"/>
      <c r="C66" s="109"/>
      <c r="D66" s="109"/>
      <c r="E66" s="109"/>
      <c r="F66" s="109"/>
      <c r="G66" s="109"/>
      <c r="H66" s="161"/>
      <c r="I66" s="161"/>
      <c r="J66" s="161"/>
      <c r="K66" s="161"/>
      <c r="L66" s="161"/>
    </row>
    <row r="67" spans="1:12" ht="12.75">
      <c r="A67" s="109"/>
      <c r="B67" s="109"/>
      <c r="C67" s="109"/>
      <c r="D67" s="109"/>
      <c r="E67" s="109"/>
      <c r="F67" s="109"/>
      <c r="G67" s="109"/>
      <c r="H67" s="161"/>
      <c r="I67" s="161"/>
      <c r="J67" s="161"/>
      <c r="K67" s="161"/>
      <c r="L67" s="161"/>
    </row>
    <row r="68" spans="1:12" ht="12.75">
      <c r="A68" s="109"/>
      <c r="B68" s="109"/>
      <c r="C68" s="109"/>
      <c r="D68" s="109"/>
      <c r="E68" s="109"/>
      <c r="F68" s="109"/>
      <c r="G68" s="109"/>
      <c r="H68" s="161"/>
      <c r="I68" s="161"/>
      <c r="J68" s="161"/>
      <c r="K68" s="161"/>
      <c r="L68" s="161"/>
    </row>
    <row r="69" spans="1:12" ht="12.75">
      <c r="A69" s="109"/>
      <c r="B69" s="109"/>
      <c r="C69" s="109"/>
      <c r="D69" s="109"/>
      <c r="E69" s="109"/>
      <c r="F69" s="109"/>
      <c r="G69" s="109"/>
      <c r="H69" s="161"/>
      <c r="I69" s="161"/>
      <c r="J69" s="161"/>
      <c r="K69" s="161"/>
      <c r="L69" s="161"/>
    </row>
    <row r="70" spans="1:12" ht="12.75">
      <c r="A70" s="109"/>
      <c r="B70" s="109"/>
      <c r="C70" s="109"/>
      <c r="D70" s="109"/>
      <c r="E70" s="109"/>
      <c r="F70" s="109"/>
      <c r="G70" s="109"/>
      <c r="H70" s="161"/>
      <c r="I70" s="161"/>
      <c r="J70" s="161"/>
      <c r="K70" s="161"/>
      <c r="L70" s="161"/>
    </row>
    <row r="71" spans="1:12" ht="12.75">
      <c r="A71" s="109"/>
      <c r="B71" s="109"/>
      <c r="C71" s="109"/>
      <c r="D71" s="109"/>
      <c r="E71" s="109"/>
      <c r="F71" s="109"/>
      <c r="G71" s="109"/>
      <c r="H71" s="161"/>
      <c r="I71" s="161"/>
      <c r="J71" s="161"/>
      <c r="K71" s="161"/>
      <c r="L71" s="161"/>
    </row>
    <row r="72" spans="1:12" ht="12.75">
      <c r="A72" s="109"/>
      <c r="B72" s="109"/>
      <c r="C72" s="109"/>
      <c r="D72" s="109"/>
      <c r="E72" s="109"/>
      <c r="F72" s="109"/>
      <c r="G72" s="109"/>
      <c r="H72" s="161"/>
      <c r="I72" s="161"/>
      <c r="J72" s="161"/>
      <c r="K72" s="161"/>
      <c r="L72" s="161"/>
    </row>
    <row r="73" spans="1:12" ht="12.75">
      <c r="A73" s="109"/>
      <c r="B73" s="109"/>
      <c r="C73" s="109"/>
      <c r="D73" s="109"/>
      <c r="E73" s="109"/>
      <c r="F73" s="109"/>
      <c r="G73" s="109"/>
      <c r="H73" s="161"/>
      <c r="I73" s="161"/>
      <c r="J73" s="161"/>
      <c r="K73" s="161"/>
      <c r="L73" s="161"/>
    </row>
    <row r="74" spans="1:12" ht="12.75">
      <c r="A74" s="109"/>
      <c r="B74" s="109"/>
      <c r="C74" s="109"/>
      <c r="D74" s="109"/>
      <c r="E74" s="109"/>
      <c r="F74" s="109"/>
      <c r="G74" s="109"/>
      <c r="H74" s="161"/>
      <c r="I74" s="161"/>
      <c r="J74" s="161"/>
      <c r="K74" s="161"/>
      <c r="L74" s="161"/>
    </row>
    <row r="75" spans="1:12" ht="12.75">
      <c r="A75" s="109"/>
      <c r="B75" s="109"/>
      <c r="C75" s="109"/>
      <c r="D75" s="109"/>
      <c r="E75" s="109"/>
      <c r="F75" s="109"/>
      <c r="G75" s="109"/>
      <c r="H75" s="161"/>
      <c r="I75" s="161"/>
      <c r="J75" s="161"/>
      <c r="K75" s="161"/>
      <c r="L75" s="161"/>
    </row>
    <row r="76" spans="1:12" ht="12.75">
      <c r="A76" s="109"/>
      <c r="B76" s="109"/>
      <c r="C76" s="109"/>
      <c r="D76" s="109"/>
      <c r="E76" s="109"/>
      <c r="F76" s="109"/>
      <c r="G76" s="109"/>
      <c r="H76" s="161"/>
      <c r="I76" s="161"/>
      <c r="J76" s="161"/>
      <c r="K76" s="161"/>
      <c r="L76" s="161"/>
    </row>
    <row r="77" spans="1:12" ht="12.75">
      <c r="A77" s="109"/>
      <c r="B77" s="109"/>
      <c r="C77" s="109"/>
      <c r="D77" s="109"/>
      <c r="E77" s="109"/>
      <c r="F77" s="109"/>
      <c r="G77" s="109"/>
      <c r="H77" s="161"/>
      <c r="I77" s="161"/>
      <c r="J77" s="161"/>
      <c r="K77" s="161"/>
      <c r="L77" s="161"/>
    </row>
    <row r="78" spans="1:12" ht="12.75">
      <c r="A78" s="109"/>
      <c r="B78" s="109"/>
      <c r="C78" s="109"/>
      <c r="D78" s="109"/>
      <c r="E78" s="109"/>
      <c r="F78" s="109"/>
      <c r="G78" s="109"/>
      <c r="H78" s="161"/>
      <c r="I78" s="161"/>
      <c r="J78" s="161"/>
      <c r="K78" s="161"/>
      <c r="L78" s="161"/>
    </row>
    <row r="79" spans="1:12" ht="12.75">
      <c r="A79" s="109"/>
      <c r="B79" s="109"/>
      <c r="C79" s="109"/>
      <c r="D79" s="109"/>
      <c r="E79" s="109"/>
      <c r="F79" s="109"/>
      <c r="G79" s="109"/>
      <c r="H79" s="161"/>
      <c r="I79" s="161"/>
      <c r="J79" s="161"/>
      <c r="K79" s="161"/>
      <c r="L79" s="161"/>
    </row>
    <row r="80" spans="1:12" ht="12.75">
      <c r="A80" s="109"/>
      <c r="B80" s="109"/>
      <c r="C80" s="109"/>
      <c r="D80" s="109"/>
      <c r="E80" s="109"/>
      <c r="F80" s="109"/>
      <c r="G80" s="109"/>
      <c r="H80" s="161"/>
      <c r="I80" s="161"/>
      <c r="J80" s="161"/>
      <c r="K80" s="161"/>
      <c r="L80" s="161"/>
    </row>
    <row r="81" spans="1:12" ht="12.75">
      <c r="A81" s="109"/>
      <c r="B81" s="109"/>
      <c r="C81" s="109"/>
      <c r="D81" s="109"/>
      <c r="E81" s="109"/>
      <c r="F81" s="109"/>
      <c r="G81" s="109"/>
      <c r="H81" s="161"/>
      <c r="I81" s="161"/>
      <c r="J81" s="161"/>
      <c r="K81" s="161"/>
      <c r="L81" s="161"/>
    </row>
    <row r="82" spans="1:12" ht="12.75">
      <c r="A82" s="109"/>
      <c r="B82" s="109"/>
      <c r="C82" s="109"/>
      <c r="D82" s="109"/>
      <c r="E82" s="109"/>
      <c r="F82" s="109"/>
      <c r="G82" s="109"/>
      <c r="H82" s="161"/>
      <c r="I82" s="161"/>
      <c r="J82" s="161"/>
      <c r="K82" s="161"/>
      <c r="L82" s="161"/>
    </row>
    <row r="83" spans="1:12" ht="12.75">
      <c r="A83" s="109"/>
      <c r="B83" s="109"/>
      <c r="C83" s="109"/>
      <c r="D83" s="109"/>
      <c r="E83" s="109"/>
      <c r="F83" s="109"/>
      <c r="G83" s="109"/>
      <c r="H83" s="161"/>
      <c r="I83" s="161"/>
      <c r="J83" s="161"/>
      <c r="K83" s="161"/>
      <c r="L83" s="161"/>
    </row>
    <row r="84" spans="1:12" ht="12.75">
      <c r="A84" s="109"/>
      <c r="B84" s="109"/>
      <c r="C84" s="109"/>
      <c r="D84" s="109"/>
      <c r="E84" s="109"/>
      <c r="F84" s="109"/>
      <c r="G84" s="109"/>
      <c r="H84" s="161"/>
      <c r="I84" s="161"/>
      <c r="J84" s="161"/>
      <c r="K84" s="161"/>
      <c r="L84" s="161"/>
    </row>
    <row r="85" spans="1:12" ht="12.75">
      <c r="A85" s="109"/>
      <c r="B85" s="109"/>
      <c r="C85" s="109"/>
      <c r="D85" s="109"/>
      <c r="E85" s="109"/>
      <c r="F85" s="109"/>
      <c r="G85" s="109"/>
      <c r="H85" s="161"/>
      <c r="I85" s="161"/>
      <c r="J85" s="161"/>
      <c r="K85" s="161"/>
      <c r="L85" s="161"/>
    </row>
    <row r="86" spans="1:12" ht="12.75">
      <c r="A86" s="109"/>
      <c r="B86" s="109"/>
      <c r="C86" s="109"/>
      <c r="D86" s="109"/>
      <c r="E86" s="109"/>
      <c r="F86" s="109"/>
      <c r="G86" s="109"/>
      <c r="H86" s="161"/>
      <c r="I86" s="161"/>
      <c r="J86" s="161"/>
      <c r="K86" s="161"/>
      <c r="L86" s="161"/>
    </row>
    <row r="87" spans="1:12" ht="12.75">
      <c r="A87" s="109"/>
      <c r="B87" s="109"/>
      <c r="C87" s="109"/>
      <c r="D87" s="109"/>
      <c r="E87" s="109"/>
      <c r="F87" s="109"/>
      <c r="G87" s="109"/>
      <c r="H87" s="161"/>
      <c r="I87" s="161"/>
      <c r="J87" s="161"/>
      <c r="K87" s="161"/>
      <c r="L87" s="161"/>
    </row>
    <row r="88" spans="1:12" ht="12.75">
      <c r="A88" s="109"/>
      <c r="B88" s="109"/>
      <c r="C88" s="109"/>
      <c r="D88" s="109"/>
      <c r="E88" s="109"/>
      <c r="F88" s="109"/>
      <c r="G88" s="109"/>
      <c r="H88" s="161"/>
      <c r="I88" s="161"/>
      <c r="J88" s="161"/>
      <c r="K88" s="161"/>
      <c r="L88" s="161"/>
    </row>
    <row r="89" spans="1:12" ht="12.75">
      <c r="A89" s="109"/>
      <c r="B89" s="109"/>
      <c r="C89" s="109"/>
      <c r="D89" s="109"/>
      <c r="E89" s="109"/>
      <c r="F89" s="109"/>
      <c r="G89" s="109"/>
      <c r="H89" s="161"/>
      <c r="I89" s="161"/>
      <c r="J89" s="161"/>
      <c r="K89" s="161"/>
      <c r="L89" s="161"/>
    </row>
    <row r="90" spans="1:12" ht="12.75">
      <c r="A90" s="109"/>
      <c r="B90" s="109"/>
      <c r="C90" s="109"/>
      <c r="D90" s="109"/>
      <c r="E90" s="109"/>
      <c r="F90" s="109"/>
      <c r="G90" s="109"/>
      <c r="H90" s="161"/>
      <c r="I90" s="161"/>
      <c r="J90" s="161"/>
      <c r="K90" s="161"/>
      <c r="L90" s="161"/>
    </row>
    <row r="91" spans="1:12" ht="12.75">
      <c r="A91" s="109"/>
      <c r="B91" s="109"/>
      <c r="C91" s="109"/>
      <c r="D91" s="109"/>
      <c r="E91" s="109"/>
      <c r="F91" s="109"/>
      <c r="G91" s="109"/>
      <c r="H91" s="161"/>
      <c r="I91" s="161"/>
      <c r="J91" s="161"/>
      <c r="K91" s="161"/>
      <c r="L91" s="161"/>
    </row>
    <row r="92" spans="1:12" ht="12.75">
      <c r="A92" s="109"/>
      <c r="B92" s="109"/>
      <c r="C92" s="109"/>
      <c r="D92" s="109"/>
      <c r="E92" s="109"/>
      <c r="F92" s="109"/>
      <c r="G92" s="109"/>
      <c r="H92" s="161"/>
      <c r="I92" s="161"/>
      <c r="J92" s="161"/>
      <c r="K92" s="161"/>
      <c r="L92" s="161"/>
    </row>
    <row r="93" spans="1:12" ht="12.75">
      <c r="A93" s="109"/>
      <c r="B93" s="109"/>
      <c r="C93" s="109"/>
      <c r="D93" s="109"/>
      <c r="E93" s="109"/>
      <c r="F93" s="109"/>
      <c r="G93" s="109"/>
      <c r="H93" s="161"/>
      <c r="I93" s="161"/>
      <c r="J93" s="161"/>
      <c r="K93" s="161"/>
      <c r="L93" s="161"/>
    </row>
    <row r="94" spans="1:12" ht="12.75">
      <c r="A94" s="109"/>
      <c r="B94" s="109"/>
      <c r="C94" s="109"/>
      <c r="D94" s="109"/>
      <c r="E94" s="109"/>
      <c r="F94" s="109"/>
      <c r="G94" s="109"/>
      <c r="H94" s="161"/>
      <c r="I94" s="161"/>
      <c r="J94" s="161"/>
      <c r="K94" s="161"/>
      <c r="L94" s="161"/>
    </row>
    <row r="95" spans="1:12" ht="12.75">
      <c r="A95" s="109"/>
      <c r="B95" s="109"/>
      <c r="C95" s="109"/>
      <c r="D95" s="109"/>
      <c r="E95" s="109"/>
      <c r="F95" s="109"/>
      <c r="G95" s="109"/>
      <c r="H95" s="161"/>
      <c r="I95" s="161"/>
      <c r="J95" s="161"/>
      <c r="K95" s="161"/>
      <c r="L95" s="161"/>
    </row>
    <row r="96" spans="1:12" ht="12.75">
      <c r="A96" s="109"/>
      <c r="B96" s="109"/>
      <c r="C96" s="109"/>
      <c r="D96" s="109"/>
      <c r="E96" s="109"/>
      <c r="F96" s="109"/>
      <c r="G96" s="109"/>
      <c r="H96" s="161"/>
      <c r="I96" s="161"/>
      <c r="J96" s="161"/>
      <c r="K96" s="161"/>
      <c r="L96" s="161"/>
    </row>
    <row r="97" spans="1:12" ht="12.75">
      <c r="A97" s="109"/>
      <c r="B97" s="109"/>
      <c r="C97" s="109"/>
      <c r="D97" s="109"/>
      <c r="E97" s="109"/>
      <c r="F97" s="109"/>
      <c r="G97" s="109"/>
      <c r="H97" s="161"/>
      <c r="I97" s="161"/>
      <c r="J97" s="161"/>
      <c r="K97" s="161"/>
      <c r="L97" s="161"/>
    </row>
    <row r="98" spans="1:12" ht="12.75">
      <c r="A98" s="109"/>
      <c r="B98" s="109"/>
      <c r="C98" s="109"/>
      <c r="D98" s="109"/>
      <c r="E98" s="109"/>
      <c r="F98" s="109"/>
      <c r="G98" s="109"/>
      <c r="H98" s="161"/>
      <c r="I98" s="161"/>
      <c r="J98" s="161"/>
      <c r="K98" s="161"/>
      <c r="L98" s="161"/>
    </row>
    <row r="99" spans="1:12" ht="12.75">
      <c r="A99" s="109"/>
      <c r="B99" s="109"/>
      <c r="C99" s="109"/>
      <c r="D99" s="109"/>
      <c r="E99" s="109"/>
      <c r="F99" s="109"/>
      <c r="G99" s="109"/>
      <c r="H99" s="161"/>
      <c r="I99" s="161"/>
      <c r="J99" s="161"/>
      <c r="K99" s="161"/>
      <c r="L99" s="161"/>
    </row>
    <row r="100" spans="1:12" ht="12.75">
      <c r="A100" s="109"/>
      <c r="B100" s="109"/>
      <c r="C100" s="109"/>
      <c r="D100" s="109"/>
      <c r="E100" s="109"/>
      <c r="F100" s="109"/>
      <c r="G100" s="109"/>
      <c r="H100" s="161"/>
      <c r="I100" s="161"/>
      <c r="J100" s="161"/>
      <c r="K100" s="161"/>
      <c r="L100" s="161"/>
    </row>
    <row r="101" spans="1:12" ht="12.75">
      <c r="A101" s="109"/>
      <c r="B101" s="109"/>
      <c r="C101" s="109"/>
      <c r="D101" s="109"/>
      <c r="E101" s="109"/>
      <c r="F101" s="109"/>
      <c r="G101" s="109"/>
      <c r="H101" s="161"/>
      <c r="I101" s="161"/>
      <c r="J101" s="161"/>
      <c r="K101" s="161"/>
      <c r="L101" s="161"/>
    </row>
    <row r="102" spans="1:12" ht="12.75">
      <c r="A102" s="109"/>
      <c r="B102" s="109"/>
      <c r="C102" s="109"/>
      <c r="D102" s="109"/>
      <c r="E102" s="109"/>
      <c r="F102" s="109"/>
      <c r="G102" s="109"/>
      <c r="H102" s="161"/>
      <c r="I102" s="161"/>
      <c r="J102" s="161"/>
      <c r="K102" s="161"/>
      <c r="L102" s="161"/>
    </row>
    <row r="103" spans="1:12" ht="12.75">
      <c r="A103" s="109"/>
      <c r="B103" s="109"/>
      <c r="C103" s="109"/>
      <c r="D103" s="109"/>
      <c r="E103" s="109"/>
      <c r="F103" s="109"/>
      <c r="G103" s="109"/>
      <c r="H103" s="161"/>
      <c r="I103" s="161"/>
      <c r="J103" s="161"/>
      <c r="K103" s="161"/>
      <c r="L103" s="161"/>
    </row>
    <row r="104" spans="1:12" ht="12.75">
      <c r="A104" s="109"/>
      <c r="B104" s="109"/>
      <c r="C104" s="109"/>
      <c r="D104" s="109"/>
      <c r="E104" s="109"/>
      <c r="F104" s="109"/>
      <c r="G104" s="109"/>
      <c r="H104" s="161"/>
      <c r="I104" s="161"/>
      <c r="J104" s="161"/>
      <c r="K104" s="161"/>
      <c r="L104" s="161"/>
    </row>
    <row r="105" spans="1:12" ht="12.75">
      <c r="A105" s="109"/>
      <c r="B105" s="109"/>
      <c r="C105" s="109"/>
      <c r="D105" s="109"/>
      <c r="E105" s="109"/>
      <c r="F105" s="109"/>
      <c r="G105" s="109"/>
      <c r="H105" s="161"/>
      <c r="I105" s="161"/>
      <c r="J105" s="161"/>
      <c r="K105" s="161"/>
      <c r="L105" s="161"/>
    </row>
    <row r="106" spans="1:12" ht="12.75">
      <c r="A106" s="109"/>
      <c r="B106" s="109"/>
      <c r="C106" s="109"/>
      <c r="D106" s="109"/>
      <c r="E106" s="109"/>
      <c r="F106" s="109"/>
      <c r="G106" s="109"/>
      <c r="H106" s="161"/>
      <c r="I106" s="161"/>
      <c r="J106" s="161"/>
      <c r="K106" s="161"/>
      <c r="L106" s="161"/>
    </row>
    <row r="107" spans="1:12" ht="12.75">
      <c r="A107" s="109"/>
      <c r="B107" s="109"/>
      <c r="C107" s="109"/>
      <c r="D107" s="109"/>
      <c r="E107" s="109"/>
      <c r="F107" s="109"/>
      <c r="G107" s="109"/>
      <c r="H107" s="161"/>
      <c r="I107" s="161"/>
      <c r="J107" s="161"/>
      <c r="K107" s="161"/>
      <c r="L107" s="161"/>
    </row>
    <row r="108" spans="1:12" ht="12.75">
      <c r="A108" s="109"/>
      <c r="B108" s="109"/>
      <c r="C108" s="109"/>
      <c r="D108" s="109"/>
      <c r="E108" s="109"/>
      <c r="F108" s="109"/>
      <c r="G108" s="109"/>
      <c r="H108" s="161"/>
      <c r="I108" s="161"/>
      <c r="J108" s="161"/>
      <c r="K108" s="161"/>
      <c r="L108" s="161"/>
    </row>
    <row r="109" spans="1:12" ht="12.75">
      <c r="A109" s="109"/>
      <c r="B109" s="109"/>
      <c r="C109" s="109"/>
      <c r="D109" s="109"/>
      <c r="E109" s="109"/>
      <c r="F109" s="109"/>
      <c r="G109" s="109"/>
      <c r="H109" s="161"/>
      <c r="I109" s="161"/>
      <c r="J109" s="161"/>
      <c r="K109" s="161"/>
      <c r="L109" s="161"/>
    </row>
    <row r="110" spans="1:12" ht="12.75">
      <c r="A110" s="109"/>
      <c r="B110" s="109"/>
      <c r="C110" s="109"/>
      <c r="D110" s="109"/>
      <c r="E110" s="109"/>
      <c r="F110" s="109"/>
      <c r="G110" s="109"/>
      <c r="H110" s="161"/>
      <c r="I110" s="161"/>
      <c r="J110" s="161"/>
      <c r="K110" s="161"/>
      <c r="L110" s="161"/>
    </row>
    <row r="111" spans="1:12" ht="12.75">
      <c r="A111" s="109"/>
      <c r="B111" s="109"/>
      <c r="C111" s="109"/>
      <c r="D111" s="109"/>
      <c r="E111" s="109"/>
      <c r="F111" s="109"/>
      <c r="G111" s="109"/>
      <c r="H111" s="161"/>
      <c r="I111" s="161"/>
      <c r="J111" s="161"/>
      <c r="K111" s="161"/>
      <c r="L111" s="161"/>
    </row>
    <row r="112" spans="1:12" ht="12.75">
      <c r="A112" s="109"/>
      <c r="B112" s="109"/>
      <c r="C112" s="109"/>
      <c r="D112" s="109"/>
      <c r="E112" s="109"/>
      <c r="F112" s="109"/>
      <c r="G112" s="109"/>
      <c r="H112" s="161"/>
      <c r="I112" s="161"/>
      <c r="J112" s="161"/>
      <c r="K112" s="161"/>
      <c r="L112" s="161"/>
    </row>
    <row r="113" spans="1:12" ht="12.75">
      <c r="A113" s="109"/>
      <c r="B113" s="109"/>
      <c r="C113" s="109"/>
      <c r="D113" s="109"/>
      <c r="E113" s="109"/>
      <c r="F113" s="109"/>
      <c r="G113" s="109"/>
      <c r="H113" s="161"/>
      <c r="I113" s="161"/>
      <c r="J113" s="161"/>
      <c r="K113" s="161"/>
      <c r="L113" s="161"/>
    </row>
    <row r="114" spans="1:12" ht="12.75">
      <c r="A114" s="109"/>
      <c r="B114" s="109"/>
      <c r="C114" s="109"/>
      <c r="D114" s="109"/>
      <c r="E114" s="109"/>
      <c r="F114" s="109"/>
      <c r="G114" s="109"/>
      <c r="H114" s="161"/>
      <c r="I114" s="161"/>
      <c r="J114" s="161"/>
      <c r="K114" s="161"/>
      <c r="L114" s="161"/>
    </row>
    <row r="115" spans="1:12" ht="12.75">
      <c r="A115" s="109"/>
      <c r="B115" s="109"/>
      <c r="C115" s="109"/>
      <c r="D115" s="109"/>
      <c r="E115" s="109"/>
      <c r="F115" s="109"/>
      <c r="G115" s="109"/>
      <c r="H115" s="161"/>
      <c r="I115" s="161"/>
      <c r="J115" s="161"/>
      <c r="K115" s="161"/>
      <c r="L115" s="161"/>
    </row>
    <row r="116" spans="1:12" ht="12.75">
      <c r="A116" s="109"/>
      <c r="B116" s="109"/>
      <c r="C116" s="109"/>
      <c r="D116" s="109"/>
      <c r="E116" s="109"/>
      <c r="F116" s="109"/>
      <c r="G116" s="109"/>
      <c r="H116" s="161"/>
      <c r="I116" s="161"/>
      <c r="J116" s="161"/>
      <c r="K116" s="161"/>
      <c r="L116" s="161"/>
    </row>
    <row r="117" spans="1:12" ht="12.75">
      <c r="A117" s="109"/>
      <c r="B117" s="109"/>
      <c r="C117" s="109"/>
      <c r="D117" s="109"/>
      <c r="E117" s="109"/>
      <c r="F117" s="109"/>
      <c r="G117" s="109"/>
      <c r="H117" s="161"/>
      <c r="I117" s="161"/>
      <c r="J117" s="161"/>
      <c r="K117" s="161"/>
      <c r="L117" s="161"/>
    </row>
    <row r="118" spans="1:12" ht="12.75">
      <c r="A118" s="109"/>
      <c r="B118" s="109"/>
      <c r="C118" s="109"/>
      <c r="D118" s="109"/>
      <c r="E118" s="109"/>
      <c r="F118" s="109"/>
      <c r="G118" s="109"/>
      <c r="H118" s="161"/>
      <c r="I118" s="161"/>
      <c r="J118" s="161"/>
      <c r="K118" s="161"/>
      <c r="L118" s="161"/>
    </row>
    <row r="119" spans="1:12" ht="12.75">
      <c r="A119" s="109"/>
      <c r="B119" s="109"/>
      <c r="C119" s="109"/>
      <c r="D119" s="109"/>
      <c r="E119" s="109"/>
      <c r="F119" s="109"/>
      <c r="G119" s="109"/>
      <c r="H119" s="161"/>
      <c r="I119" s="161"/>
      <c r="J119" s="161"/>
      <c r="K119" s="161"/>
      <c r="L119" s="161"/>
    </row>
    <row r="120" spans="1:12" ht="12.75">
      <c r="A120" s="109"/>
      <c r="B120" s="109"/>
      <c r="C120" s="109"/>
      <c r="D120" s="109"/>
      <c r="E120" s="109"/>
      <c r="F120" s="109"/>
      <c r="G120" s="109"/>
      <c r="H120" s="161"/>
      <c r="I120" s="161"/>
      <c r="J120" s="161"/>
      <c r="K120" s="161"/>
      <c r="L120" s="161"/>
    </row>
    <row r="121" spans="1:12" ht="12.75">
      <c r="A121" s="109"/>
      <c r="B121" s="109"/>
      <c r="C121" s="109"/>
      <c r="D121" s="109"/>
      <c r="E121" s="109"/>
      <c r="F121" s="109"/>
      <c r="G121" s="109"/>
      <c r="H121" s="161"/>
      <c r="I121" s="161"/>
      <c r="J121" s="161"/>
      <c r="K121" s="161"/>
      <c r="L121" s="161"/>
    </row>
    <row r="122" spans="1:12" ht="12.75">
      <c r="A122" s="109"/>
      <c r="B122" s="109"/>
      <c r="C122" s="109"/>
      <c r="D122" s="109"/>
      <c r="E122" s="109"/>
      <c r="F122" s="109"/>
      <c r="G122" s="109"/>
      <c r="H122" s="161"/>
      <c r="I122" s="161"/>
      <c r="J122" s="161"/>
      <c r="K122" s="161"/>
      <c r="L122" s="161"/>
    </row>
    <row r="123" spans="1:12" ht="12.75">
      <c r="A123" s="109"/>
      <c r="B123" s="109"/>
      <c r="C123" s="109"/>
      <c r="D123" s="109"/>
      <c r="E123" s="109"/>
      <c r="F123" s="109"/>
      <c r="G123" s="109"/>
      <c r="H123" s="161"/>
      <c r="I123" s="161"/>
      <c r="J123" s="161"/>
      <c r="K123" s="161"/>
      <c r="L123" s="161"/>
    </row>
    <row r="124" spans="1:12" ht="12.75">
      <c r="A124" s="109"/>
      <c r="B124" s="109"/>
      <c r="C124" s="109"/>
      <c r="D124" s="109"/>
      <c r="E124" s="109"/>
      <c r="F124" s="109"/>
      <c r="G124" s="109"/>
      <c r="H124" s="161"/>
      <c r="I124" s="161"/>
      <c r="J124" s="161"/>
      <c r="K124" s="161"/>
      <c r="L124" s="161"/>
    </row>
    <row r="125" spans="1:12" ht="12.75">
      <c r="A125" s="109"/>
      <c r="B125" s="109"/>
      <c r="C125" s="109"/>
      <c r="D125" s="109"/>
      <c r="E125" s="109"/>
      <c r="F125" s="109"/>
      <c r="G125" s="109"/>
      <c r="H125" s="161"/>
      <c r="I125" s="161"/>
      <c r="J125" s="161"/>
      <c r="K125" s="161"/>
      <c r="L125" s="161"/>
    </row>
    <row r="126" spans="1:12" ht="12.75">
      <c r="A126" s="109"/>
      <c r="B126" s="109"/>
      <c r="C126" s="109"/>
      <c r="D126" s="109"/>
      <c r="E126" s="109"/>
      <c r="F126" s="109"/>
      <c r="G126" s="109"/>
      <c r="H126" s="161"/>
      <c r="I126" s="161"/>
      <c r="J126" s="161"/>
      <c r="K126" s="161"/>
      <c r="L126" s="161"/>
    </row>
    <row r="127" spans="1:12" ht="12.75">
      <c r="A127" s="109"/>
      <c r="B127" s="109"/>
      <c r="C127" s="109"/>
      <c r="D127" s="109"/>
      <c r="E127" s="109"/>
      <c r="F127" s="109"/>
      <c r="G127" s="109"/>
      <c r="H127" s="161"/>
      <c r="I127" s="161"/>
      <c r="J127" s="161"/>
      <c r="K127" s="161"/>
      <c r="L127" s="161"/>
    </row>
    <row r="128" spans="1:12" ht="12.75">
      <c r="A128" s="109"/>
      <c r="B128" s="109"/>
      <c r="C128" s="109"/>
      <c r="D128" s="109"/>
      <c r="E128" s="109"/>
      <c r="F128" s="109"/>
      <c r="G128" s="109"/>
      <c r="H128" s="161"/>
      <c r="I128" s="161"/>
      <c r="J128" s="161"/>
      <c r="K128" s="161"/>
      <c r="L128" s="161"/>
    </row>
    <row r="129" spans="1:12" ht="12.75">
      <c r="A129" s="109"/>
      <c r="B129" s="109"/>
      <c r="C129" s="109"/>
      <c r="D129" s="109"/>
      <c r="E129" s="109"/>
      <c r="F129" s="109"/>
      <c r="G129" s="109"/>
      <c r="H129" s="161"/>
      <c r="I129" s="161"/>
      <c r="J129" s="161"/>
      <c r="K129" s="161"/>
      <c r="L129" s="161"/>
    </row>
    <row r="130" spans="1:12" ht="12.75">
      <c r="A130" s="109"/>
      <c r="B130" s="109"/>
      <c r="C130" s="109"/>
      <c r="D130" s="109"/>
      <c r="E130" s="109"/>
      <c r="F130" s="109"/>
      <c r="G130" s="109"/>
      <c r="H130" s="161"/>
      <c r="I130" s="161"/>
      <c r="J130" s="161"/>
      <c r="K130" s="161"/>
      <c r="L130" s="161"/>
    </row>
    <row r="131" spans="1:12" ht="12.75">
      <c r="A131" s="109"/>
      <c r="B131" s="109"/>
      <c r="C131" s="109"/>
      <c r="D131" s="109"/>
      <c r="E131" s="109"/>
      <c r="F131" s="109"/>
      <c r="G131" s="109"/>
      <c r="H131" s="161"/>
      <c r="I131" s="161"/>
      <c r="J131" s="161"/>
      <c r="K131" s="161"/>
      <c r="L131" s="161"/>
    </row>
    <row r="132" spans="1:12" ht="12.75">
      <c r="A132" s="109"/>
      <c r="B132" s="109"/>
      <c r="C132" s="109"/>
      <c r="D132" s="109"/>
      <c r="E132" s="109"/>
      <c r="F132" s="109"/>
      <c r="G132" s="109"/>
      <c r="H132" s="161"/>
      <c r="I132" s="161"/>
      <c r="J132" s="161"/>
      <c r="K132" s="161"/>
      <c r="L132" s="161"/>
    </row>
    <row r="133" spans="1:12" ht="12.75">
      <c r="A133" s="109"/>
      <c r="B133" s="109"/>
      <c r="C133" s="109"/>
      <c r="D133" s="109"/>
      <c r="E133" s="109"/>
      <c r="F133" s="109"/>
      <c r="G133" s="109"/>
      <c r="H133" s="161"/>
      <c r="I133" s="161"/>
      <c r="J133" s="161"/>
      <c r="K133" s="161"/>
      <c r="L133" s="161"/>
    </row>
    <row r="134" spans="1:12" ht="12.75">
      <c r="A134" s="109"/>
      <c r="B134" s="109"/>
      <c r="C134" s="109"/>
      <c r="D134" s="109"/>
      <c r="E134" s="109"/>
      <c r="F134" s="109"/>
      <c r="G134" s="109"/>
      <c r="H134" s="161"/>
      <c r="I134" s="161"/>
      <c r="J134" s="161"/>
      <c r="K134" s="161"/>
      <c r="L134" s="161"/>
    </row>
    <row r="135" spans="1:12" ht="12.75">
      <c r="A135" s="109"/>
      <c r="B135" s="109"/>
      <c r="C135" s="109"/>
      <c r="D135" s="109"/>
      <c r="E135" s="109"/>
      <c r="F135" s="109"/>
      <c r="G135" s="109"/>
      <c r="H135" s="161"/>
      <c r="I135" s="161"/>
      <c r="J135" s="161"/>
      <c r="K135" s="161"/>
      <c r="L135" s="161"/>
    </row>
    <row r="136" spans="1:12" ht="12.75">
      <c r="A136" s="109"/>
      <c r="B136" s="109"/>
      <c r="C136" s="109"/>
      <c r="D136" s="109"/>
      <c r="E136" s="109"/>
      <c r="F136" s="109"/>
      <c r="G136" s="109"/>
      <c r="H136" s="161"/>
      <c r="I136" s="161"/>
      <c r="J136" s="161"/>
      <c r="K136" s="161"/>
      <c r="L136" s="161"/>
    </row>
    <row r="137" spans="1:12" ht="12.75">
      <c r="A137" s="109"/>
      <c r="B137" s="109"/>
      <c r="C137" s="109"/>
      <c r="D137" s="109"/>
      <c r="E137" s="109"/>
      <c r="F137" s="109"/>
      <c r="G137" s="109"/>
      <c r="H137" s="161"/>
      <c r="I137" s="161"/>
      <c r="J137" s="161"/>
      <c r="K137" s="161"/>
      <c r="L137" s="161"/>
    </row>
    <row r="138" spans="1:12" ht="12.75">
      <c r="A138" s="109"/>
      <c r="B138" s="109"/>
      <c r="C138" s="109"/>
      <c r="D138" s="109"/>
      <c r="E138" s="109"/>
      <c r="F138" s="109"/>
      <c r="G138" s="109"/>
      <c r="H138" s="161"/>
      <c r="I138" s="161"/>
      <c r="J138" s="161"/>
      <c r="K138" s="161"/>
      <c r="L138" s="161"/>
    </row>
    <row r="139" spans="1:12" ht="12.75">
      <c r="A139" s="109"/>
      <c r="B139" s="109"/>
      <c r="C139" s="109"/>
      <c r="D139" s="109"/>
      <c r="E139" s="109"/>
      <c r="F139" s="109"/>
      <c r="G139" s="109"/>
      <c r="H139" s="161"/>
      <c r="I139" s="161"/>
      <c r="J139" s="161"/>
      <c r="K139" s="161"/>
      <c r="L139" s="161"/>
    </row>
    <row r="140" spans="1:12" ht="12.75">
      <c r="A140" s="109"/>
      <c r="B140" s="109"/>
      <c r="C140" s="109"/>
      <c r="D140" s="109"/>
      <c r="E140" s="109"/>
      <c r="F140" s="109"/>
      <c r="G140" s="109"/>
      <c r="H140" s="161"/>
      <c r="I140" s="161"/>
      <c r="J140" s="161"/>
      <c r="K140" s="161"/>
      <c r="L140" s="161"/>
    </row>
    <row r="141" spans="1:12" ht="12.75">
      <c r="A141" s="109"/>
      <c r="B141" s="109"/>
      <c r="C141" s="109"/>
      <c r="D141" s="109"/>
      <c r="E141" s="109"/>
      <c r="F141" s="109"/>
      <c r="G141" s="109"/>
      <c r="H141" s="161"/>
      <c r="I141" s="161"/>
      <c r="J141" s="161"/>
      <c r="K141" s="161"/>
      <c r="L141" s="161"/>
    </row>
    <row r="142" spans="1:12" ht="12.75">
      <c r="A142" s="109"/>
      <c r="B142" s="109"/>
      <c r="C142" s="109"/>
      <c r="D142" s="109"/>
      <c r="E142" s="109"/>
      <c r="F142" s="109"/>
      <c r="G142" s="109"/>
      <c r="H142" s="161"/>
      <c r="I142" s="161"/>
      <c r="J142" s="161"/>
      <c r="K142" s="161"/>
      <c r="L142" s="161"/>
    </row>
    <row r="143" spans="1:12" ht="12.75">
      <c r="A143" s="109"/>
      <c r="B143" s="109"/>
      <c r="C143" s="109"/>
      <c r="D143" s="109"/>
      <c r="E143" s="109"/>
      <c r="F143" s="109"/>
      <c r="G143" s="109"/>
      <c r="H143" s="161"/>
      <c r="I143" s="161"/>
      <c r="J143" s="161"/>
      <c r="K143" s="161"/>
      <c r="L143" s="161"/>
    </row>
    <row r="144" spans="1:12" ht="12.75">
      <c r="A144" s="109"/>
      <c r="B144" s="109"/>
      <c r="C144" s="109"/>
      <c r="D144" s="109"/>
      <c r="E144" s="109"/>
      <c r="F144" s="109"/>
      <c r="G144" s="109"/>
      <c r="H144" s="161"/>
      <c r="I144" s="161"/>
      <c r="J144" s="161"/>
      <c r="K144" s="161"/>
      <c r="L144" s="161"/>
    </row>
    <row r="145" spans="1:12" ht="12.75">
      <c r="A145" s="109"/>
      <c r="B145" s="109"/>
      <c r="C145" s="109"/>
      <c r="D145" s="109"/>
      <c r="E145" s="109"/>
      <c r="F145" s="109"/>
      <c r="G145" s="109"/>
      <c r="H145" s="161"/>
      <c r="I145" s="161"/>
      <c r="J145" s="161"/>
      <c r="K145" s="161"/>
      <c r="L145" s="161"/>
    </row>
    <row r="146" spans="1:12" ht="12.75">
      <c r="A146" s="109"/>
      <c r="B146" s="109"/>
      <c r="C146" s="109"/>
      <c r="D146" s="109"/>
      <c r="E146" s="109"/>
      <c r="F146" s="109"/>
      <c r="G146" s="109"/>
      <c r="H146" s="161"/>
      <c r="I146" s="161"/>
      <c r="J146" s="161"/>
      <c r="K146" s="161"/>
      <c r="L146" s="161"/>
    </row>
    <row r="147" spans="1:12" ht="12.75">
      <c r="A147" s="109"/>
      <c r="B147" s="109"/>
      <c r="C147" s="109"/>
      <c r="D147" s="109"/>
      <c r="E147" s="109"/>
      <c r="F147" s="109"/>
      <c r="G147" s="109"/>
      <c r="H147" s="161"/>
      <c r="I147" s="161"/>
      <c r="J147" s="161"/>
      <c r="K147" s="161"/>
      <c r="L147" s="161"/>
    </row>
    <row r="148" spans="1:12" ht="12.75">
      <c r="A148" s="109"/>
      <c r="B148" s="109"/>
      <c r="C148" s="109"/>
      <c r="D148" s="109"/>
      <c r="E148" s="109"/>
      <c r="F148" s="109"/>
      <c r="G148" s="109"/>
      <c r="H148" s="161"/>
      <c r="I148" s="161"/>
      <c r="J148" s="161"/>
      <c r="K148" s="161"/>
      <c r="L148" s="161"/>
    </row>
    <row r="149" spans="1:12" ht="12.75">
      <c r="A149" s="109"/>
      <c r="B149" s="109"/>
      <c r="C149" s="109"/>
      <c r="D149" s="109"/>
      <c r="E149" s="109"/>
      <c r="F149" s="109"/>
      <c r="G149" s="109"/>
      <c r="H149" s="161"/>
      <c r="I149" s="161"/>
      <c r="J149" s="161"/>
      <c r="K149" s="161"/>
      <c r="L149" s="161"/>
    </row>
    <row r="150" spans="1:12" ht="12.75">
      <c r="A150" s="109"/>
      <c r="B150" s="109"/>
      <c r="C150" s="109"/>
      <c r="D150" s="109"/>
      <c r="E150" s="109"/>
      <c r="F150" s="109"/>
      <c r="G150" s="109"/>
      <c r="H150" s="161"/>
      <c r="I150" s="161"/>
      <c r="J150" s="161"/>
      <c r="K150" s="161"/>
      <c r="L150" s="161"/>
    </row>
    <row r="151" spans="1:12" ht="12.75">
      <c r="A151" s="109"/>
      <c r="B151" s="109"/>
      <c r="C151" s="109"/>
      <c r="D151" s="109"/>
      <c r="E151" s="109"/>
      <c r="F151" s="109"/>
      <c r="G151" s="109"/>
      <c r="H151" s="161"/>
      <c r="I151" s="161"/>
      <c r="J151" s="161"/>
      <c r="K151" s="161"/>
      <c r="L151" s="161"/>
    </row>
    <row r="152" spans="1:12" ht="12.75">
      <c r="A152" s="109"/>
      <c r="B152" s="109"/>
      <c r="C152" s="109"/>
      <c r="D152" s="109"/>
      <c r="E152" s="109"/>
      <c r="F152" s="109"/>
      <c r="G152" s="109"/>
      <c r="H152" s="161"/>
      <c r="I152" s="161"/>
      <c r="J152" s="161"/>
      <c r="K152" s="161"/>
      <c r="L152" s="161"/>
    </row>
    <row r="153" spans="1:12" ht="12.75">
      <c r="A153" s="109"/>
      <c r="B153" s="109"/>
      <c r="C153" s="109"/>
      <c r="D153" s="109"/>
      <c r="E153" s="109"/>
      <c r="F153" s="109"/>
      <c r="G153" s="109"/>
      <c r="H153" s="161"/>
      <c r="I153" s="161"/>
      <c r="J153" s="161"/>
      <c r="K153" s="161"/>
      <c r="L153" s="161"/>
    </row>
    <row r="154" spans="1:12" ht="12.75">
      <c r="A154" s="109"/>
      <c r="B154" s="109"/>
      <c r="C154" s="109"/>
      <c r="D154" s="109"/>
      <c r="E154" s="109"/>
      <c r="F154" s="109"/>
      <c r="G154" s="109"/>
      <c r="H154" s="161"/>
      <c r="I154" s="161"/>
      <c r="J154" s="161"/>
      <c r="K154" s="161"/>
      <c r="L154" s="161"/>
    </row>
    <row r="155" spans="1:12" ht="12.75">
      <c r="A155" s="109"/>
      <c r="B155" s="109"/>
      <c r="C155" s="109"/>
      <c r="D155" s="109"/>
      <c r="E155" s="109"/>
      <c r="F155" s="109"/>
      <c r="G155" s="109"/>
      <c r="H155" s="161"/>
      <c r="I155" s="161"/>
      <c r="J155" s="161"/>
      <c r="K155" s="161"/>
      <c r="L155" s="161"/>
    </row>
    <row r="156" spans="1:12" ht="12.75">
      <c r="A156" s="109"/>
      <c r="B156" s="109"/>
      <c r="C156" s="109"/>
      <c r="D156" s="109"/>
      <c r="E156" s="109"/>
      <c r="F156" s="109"/>
      <c r="G156" s="109"/>
      <c r="H156" s="161"/>
      <c r="I156" s="161"/>
      <c r="J156" s="161"/>
      <c r="K156" s="161"/>
      <c r="L156" s="161"/>
    </row>
    <row r="157" spans="1:12" ht="12.75">
      <c r="A157" s="109"/>
      <c r="B157" s="109"/>
      <c r="C157" s="109"/>
      <c r="D157" s="109"/>
      <c r="E157" s="109"/>
      <c r="F157" s="109"/>
      <c r="G157" s="109"/>
      <c r="H157" s="161"/>
      <c r="I157" s="161"/>
      <c r="J157" s="161"/>
      <c r="K157" s="161"/>
      <c r="L157" s="161"/>
    </row>
    <row r="158" spans="1:12" ht="12.75">
      <c r="A158" s="109"/>
      <c r="B158" s="109"/>
      <c r="C158" s="109"/>
      <c r="D158" s="109"/>
      <c r="E158" s="109"/>
      <c r="F158" s="109"/>
      <c r="G158" s="109"/>
      <c r="H158" s="161"/>
      <c r="I158" s="161"/>
      <c r="J158" s="161"/>
      <c r="K158" s="161"/>
      <c r="L158" s="161"/>
    </row>
    <row r="159" spans="1:12" ht="12.75">
      <c r="A159" s="109"/>
      <c r="B159" s="109"/>
      <c r="C159" s="109"/>
      <c r="D159" s="109"/>
      <c r="E159" s="109"/>
      <c r="F159" s="109"/>
      <c r="G159" s="109"/>
      <c r="H159" s="161"/>
      <c r="I159" s="161"/>
      <c r="J159" s="161"/>
      <c r="K159" s="161"/>
      <c r="L159" s="161"/>
    </row>
    <row r="160" spans="1:12" ht="12.75">
      <c r="A160" s="109"/>
      <c r="B160" s="109"/>
      <c r="C160" s="109"/>
      <c r="D160" s="109"/>
      <c r="E160" s="109"/>
      <c r="F160" s="109"/>
      <c r="G160" s="109"/>
      <c r="H160" s="161"/>
      <c r="I160" s="161"/>
      <c r="J160" s="161"/>
      <c r="K160" s="161"/>
      <c r="L160" s="161"/>
    </row>
    <row r="161" spans="1:12" ht="12.75">
      <c r="A161" s="109"/>
      <c r="B161" s="109"/>
      <c r="C161" s="109"/>
      <c r="D161" s="109"/>
      <c r="E161" s="109"/>
      <c r="F161" s="109"/>
      <c r="G161" s="109"/>
      <c r="H161" s="161"/>
      <c r="I161" s="161"/>
      <c r="J161" s="161"/>
      <c r="K161" s="161"/>
      <c r="L161" s="161"/>
    </row>
    <row r="162" spans="1:12" ht="12.75">
      <c r="A162" s="109"/>
      <c r="B162" s="109"/>
      <c r="C162" s="109"/>
      <c r="D162" s="109"/>
      <c r="E162" s="109"/>
      <c r="F162" s="109"/>
      <c r="G162" s="109"/>
      <c r="H162" s="161"/>
      <c r="I162" s="161"/>
      <c r="J162" s="161"/>
      <c r="K162" s="161"/>
      <c r="L162" s="161"/>
    </row>
    <row r="163" spans="1:12" ht="12.75">
      <c r="A163" s="109"/>
      <c r="B163" s="109"/>
      <c r="C163" s="109"/>
      <c r="D163" s="109"/>
      <c r="E163" s="109"/>
      <c r="F163" s="109"/>
      <c r="G163" s="109"/>
      <c r="H163" s="161"/>
      <c r="I163" s="161"/>
      <c r="J163" s="161"/>
      <c r="K163" s="161"/>
      <c r="L163" s="161"/>
    </row>
    <row r="164" spans="1:12" ht="12.75">
      <c r="A164" s="109"/>
      <c r="B164" s="109"/>
      <c r="C164" s="109"/>
      <c r="D164" s="109"/>
      <c r="E164" s="109"/>
      <c r="F164" s="109"/>
      <c r="G164" s="109"/>
      <c r="H164" s="161"/>
      <c r="I164" s="161"/>
      <c r="J164" s="161"/>
      <c r="K164" s="161"/>
      <c r="L164" s="161"/>
    </row>
    <row r="165" spans="1:12" ht="12.75">
      <c r="A165" s="109"/>
      <c r="B165" s="109"/>
      <c r="C165" s="109"/>
      <c r="D165" s="109"/>
      <c r="E165" s="109"/>
      <c r="F165" s="109"/>
      <c r="G165" s="109"/>
      <c r="H165" s="161"/>
      <c r="I165" s="161"/>
      <c r="J165" s="161"/>
      <c r="K165" s="161"/>
      <c r="L165" s="161"/>
    </row>
    <row r="166" spans="1:12" ht="12.75">
      <c r="A166" s="109"/>
      <c r="B166" s="109"/>
      <c r="C166" s="109"/>
      <c r="D166" s="109"/>
      <c r="E166" s="109"/>
      <c r="F166" s="109"/>
      <c r="G166" s="109"/>
      <c r="H166" s="161"/>
      <c r="I166" s="161"/>
      <c r="J166" s="161"/>
      <c r="K166" s="161"/>
      <c r="L166" s="161"/>
    </row>
    <row r="167" spans="1:12" ht="12.75">
      <c r="A167" s="109"/>
      <c r="B167" s="109"/>
      <c r="C167" s="109"/>
      <c r="D167" s="109"/>
      <c r="E167" s="109"/>
      <c r="F167" s="109"/>
      <c r="G167" s="109"/>
      <c r="H167" s="161"/>
      <c r="I167" s="161"/>
      <c r="J167" s="161"/>
      <c r="K167" s="161"/>
      <c r="L167" s="161"/>
    </row>
    <row r="168" spans="1:12" ht="12.75">
      <c r="A168" s="109"/>
      <c r="B168" s="109"/>
      <c r="C168" s="109"/>
      <c r="D168" s="109"/>
      <c r="E168" s="109"/>
      <c r="F168" s="109"/>
      <c r="G168" s="109"/>
      <c r="H168" s="161"/>
      <c r="I168" s="161"/>
      <c r="J168" s="161"/>
      <c r="K168" s="161"/>
      <c r="L168" s="161"/>
    </row>
    <row r="169" spans="1:12" ht="12.75">
      <c r="A169" s="109"/>
      <c r="B169" s="109"/>
      <c r="C169" s="109"/>
      <c r="D169" s="109"/>
      <c r="E169" s="109"/>
      <c r="F169" s="109"/>
      <c r="G169" s="109"/>
      <c r="H169" s="161"/>
      <c r="I169" s="161"/>
      <c r="J169" s="161"/>
      <c r="K169" s="161"/>
      <c r="L169" s="161"/>
    </row>
    <row r="170" spans="1:12" ht="12.75">
      <c r="A170" s="109"/>
      <c r="B170" s="109"/>
      <c r="C170" s="109"/>
      <c r="D170" s="109"/>
      <c r="E170" s="109"/>
      <c r="F170" s="109"/>
      <c r="G170" s="109"/>
      <c r="H170" s="161"/>
      <c r="I170" s="161"/>
      <c r="J170" s="161"/>
      <c r="K170" s="161"/>
      <c r="L170" s="161"/>
    </row>
    <row r="171" spans="1:12" ht="12.75">
      <c r="A171" s="109"/>
      <c r="B171" s="109"/>
      <c r="C171" s="109"/>
      <c r="D171" s="109"/>
      <c r="E171" s="109"/>
      <c r="F171" s="109"/>
      <c r="G171" s="109"/>
      <c r="H171" s="161"/>
      <c r="I171" s="161"/>
      <c r="J171" s="161"/>
      <c r="K171" s="161"/>
      <c r="L171" s="161"/>
    </row>
    <row r="172" spans="8:12" ht="12.75">
      <c r="H172" s="162"/>
      <c r="I172" s="163"/>
      <c r="J172" s="162"/>
      <c r="K172" s="163"/>
      <c r="L172" s="163"/>
    </row>
    <row r="173" spans="8:12" ht="12.75">
      <c r="H173" s="162"/>
      <c r="I173" s="163"/>
      <c r="J173" s="162"/>
      <c r="K173" s="163"/>
      <c r="L173" s="163"/>
    </row>
    <row r="174" spans="8:12" ht="12.75">
      <c r="H174" s="162"/>
      <c r="I174" s="163"/>
      <c r="J174" s="162"/>
      <c r="K174" s="163"/>
      <c r="L174" s="163"/>
    </row>
    <row r="175" spans="8:12" ht="12.75">
      <c r="H175" s="162"/>
      <c r="I175" s="163"/>
      <c r="J175" s="162"/>
      <c r="K175" s="163"/>
      <c r="L175" s="163"/>
    </row>
    <row r="176" spans="8:12" ht="12.75">
      <c r="H176" s="162"/>
      <c r="I176" s="163"/>
      <c r="J176" s="162"/>
      <c r="K176" s="163"/>
      <c r="L176" s="163"/>
    </row>
    <row r="177" spans="8:12" ht="12.75">
      <c r="H177" s="162"/>
      <c r="I177" s="163"/>
      <c r="J177" s="162"/>
      <c r="K177" s="163"/>
      <c r="L177" s="163"/>
    </row>
    <row r="178" spans="8:12" ht="12.75">
      <c r="H178" s="162"/>
      <c r="I178" s="163"/>
      <c r="J178" s="162"/>
      <c r="K178" s="163"/>
      <c r="L178" s="163"/>
    </row>
    <row r="179" spans="8:12" ht="12.75">
      <c r="H179" s="162"/>
      <c r="I179" s="163"/>
      <c r="J179" s="162"/>
      <c r="K179" s="163"/>
      <c r="L179" s="163"/>
    </row>
    <row r="180" spans="8:12" ht="12.75">
      <c r="H180" s="162"/>
      <c r="I180" s="163"/>
      <c r="J180" s="162"/>
      <c r="K180" s="163"/>
      <c r="L180" s="163"/>
    </row>
    <row r="181" spans="8:12" ht="12.75">
      <c r="H181" s="162"/>
      <c r="I181" s="163"/>
      <c r="J181" s="162"/>
      <c r="K181" s="163"/>
      <c r="L181" s="163"/>
    </row>
    <row r="182" spans="8:12" ht="12.75">
      <c r="H182" s="162"/>
      <c r="I182" s="163"/>
      <c r="J182" s="162"/>
      <c r="K182" s="163"/>
      <c r="L182" s="163"/>
    </row>
    <row r="183" spans="8:12" ht="12.75">
      <c r="H183" s="162"/>
      <c r="I183" s="163"/>
      <c r="J183" s="162"/>
      <c r="K183" s="163"/>
      <c r="L183" s="163"/>
    </row>
    <row r="184" spans="8:12" ht="12.75">
      <c r="H184" s="162"/>
      <c r="I184" s="163"/>
      <c r="J184" s="162"/>
      <c r="K184" s="163"/>
      <c r="L184" s="163"/>
    </row>
    <row r="185" spans="8:12" ht="12.75">
      <c r="H185" s="162"/>
      <c r="I185" s="163"/>
      <c r="J185" s="162"/>
      <c r="K185" s="163"/>
      <c r="L185" s="163"/>
    </row>
    <row r="186" spans="8:12" ht="12.75">
      <c r="H186" s="162"/>
      <c r="I186" s="163"/>
      <c r="J186" s="162"/>
      <c r="K186" s="163"/>
      <c r="L186" s="163"/>
    </row>
    <row r="187" spans="8:12" ht="12.75">
      <c r="H187" s="162"/>
      <c r="I187" s="163"/>
      <c r="J187" s="162"/>
      <c r="K187" s="163"/>
      <c r="L187" s="163"/>
    </row>
    <row r="188" spans="8:12" ht="12.75">
      <c r="H188" s="162"/>
      <c r="I188" s="163"/>
      <c r="J188" s="162"/>
      <c r="K188" s="163"/>
      <c r="L188" s="163"/>
    </row>
    <row r="189" spans="8:12" ht="12.75">
      <c r="H189" s="162"/>
      <c r="I189" s="163"/>
      <c r="J189" s="162"/>
      <c r="K189" s="163"/>
      <c r="L189" s="163"/>
    </row>
    <row r="190" spans="8:12" ht="12.75">
      <c r="H190" s="162"/>
      <c r="I190" s="163"/>
      <c r="J190" s="162"/>
      <c r="K190" s="163"/>
      <c r="L190" s="163"/>
    </row>
    <row r="191" spans="8:12" ht="12.75">
      <c r="H191" s="162"/>
      <c r="I191" s="163"/>
      <c r="J191" s="162"/>
      <c r="K191" s="163"/>
      <c r="L191" s="163"/>
    </row>
  </sheetData>
  <sheetProtection selectLockedCells="1" selectUnlockedCells="1"/>
  <mergeCells count="28">
    <mergeCell ref="D27:E27"/>
    <mergeCell ref="D33:E33"/>
    <mergeCell ref="D36:E36"/>
    <mergeCell ref="D39:E39"/>
    <mergeCell ref="D50:E50"/>
    <mergeCell ref="D56:E56"/>
    <mergeCell ref="D10:E10"/>
    <mergeCell ref="D16:E16"/>
    <mergeCell ref="C19:E19"/>
    <mergeCell ref="D20:E20"/>
    <mergeCell ref="D21:E21"/>
    <mergeCell ref="D26:E26"/>
    <mergeCell ref="J5:J6"/>
    <mergeCell ref="K5:K6"/>
    <mergeCell ref="L5:L6"/>
    <mergeCell ref="B7:E7"/>
    <mergeCell ref="C8:E8"/>
    <mergeCell ref="D9:E9"/>
    <mergeCell ref="A2:K2"/>
    <mergeCell ref="A3:A6"/>
    <mergeCell ref="B3:C6"/>
    <mergeCell ref="D3:E6"/>
    <mergeCell ref="F3:L3"/>
    <mergeCell ref="F4:L4"/>
    <mergeCell ref="F5:F6"/>
    <mergeCell ref="G5:G6"/>
    <mergeCell ref="H5:H6"/>
    <mergeCell ref="I5:I6"/>
  </mergeCells>
  <printOptions horizontalCentered="1"/>
  <pageMargins left="0" right="0" top="0.19652777777777777" bottom="0.19652777777777777" header="0.5118055555555555" footer="0.5118055555555555"/>
  <pageSetup horizontalDpi="600" verticalDpi="600" orientation="landscape" paperSize="9" scale="8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4"/>
  <sheetViews>
    <sheetView zoomScale="110" zoomScaleNormal="110" zoomScalePageLayoutView="0" workbookViewId="0" topLeftCell="A1">
      <selection activeCell="J2" sqref="J1:J16384"/>
    </sheetView>
  </sheetViews>
  <sheetFormatPr defaultColWidth="11.57421875" defaultRowHeight="12.75"/>
  <cols>
    <col min="1" max="1" width="4.140625" style="164" customWidth="1"/>
    <col min="2" max="2" width="5.00390625" style="0" customWidth="1"/>
    <col min="3" max="3" width="6.140625" style="0" customWidth="1"/>
    <col min="4" max="4" width="7.28125" style="0" customWidth="1"/>
    <col min="5" max="5" width="39.28125" style="0" customWidth="1"/>
    <col min="6" max="6" width="12.7109375" style="86" customWidth="1"/>
    <col min="7" max="7" width="11.28125" style="0" customWidth="1"/>
    <col min="8" max="8" width="11.7109375" style="111" customWidth="1"/>
    <col min="9" max="9" width="11.28125" style="0" customWidth="1"/>
    <col min="10" max="10" width="11.7109375" style="111" customWidth="1"/>
    <col min="11" max="12" width="11.00390625" style="0" customWidth="1"/>
  </cols>
  <sheetData>
    <row r="1" spans="1:11" ht="20.25" customHeight="1">
      <c r="A1" s="588" t="s">
        <v>466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</row>
    <row r="2" spans="1:12" ht="12.75">
      <c r="A2" s="74"/>
      <c r="B2" s="74"/>
      <c r="C2" s="74"/>
      <c r="D2" s="74"/>
      <c r="E2" s="74"/>
      <c r="F2" s="113"/>
      <c r="G2" s="109"/>
      <c r="H2" s="165"/>
      <c r="I2" s="165"/>
      <c r="J2" s="109"/>
      <c r="K2" s="109"/>
      <c r="L2" s="109"/>
    </row>
    <row r="3" spans="1:12" ht="12.75" customHeight="1">
      <c r="A3" s="574"/>
      <c r="B3" s="575" t="s">
        <v>73</v>
      </c>
      <c r="C3" s="575"/>
      <c r="D3" s="576" t="s">
        <v>74</v>
      </c>
      <c r="E3" s="576"/>
      <c r="F3" s="589" t="s">
        <v>75</v>
      </c>
      <c r="G3" s="589"/>
      <c r="H3" s="589"/>
      <c r="I3" s="589"/>
      <c r="J3" s="589"/>
      <c r="K3" s="589"/>
      <c r="L3" s="589"/>
    </row>
    <row r="4" spans="1:12" ht="12.75">
      <c r="A4" s="574"/>
      <c r="B4" s="574"/>
      <c r="C4" s="575"/>
      <c r="D4" s="576"/>
      <c r="E4" s="576"/>
      <c r="F4" s="590" t="s">
        <v>21</v>
      </c>
      <c r="G4" s="590"/>
      <c r="H4" s="590"/>
      <c r="I4" s="590"/>
      <c r="J4" s="590"/>
      <c r="K4" s="590"/>
      <c r="L4" s="590"/>
    </row>
    <row r="5" spans="1:12" ht="12.75" customHeight="1">
      <c r="A5" s="574"/>
      <c r="B5" s="574"/>
      <c r="C5" s="575"/>
      <c r="D5" s="576"/>
      <c r="E5" s="576"/>
      <c r="F5" s="591" t="s">
        <v>814</v>
      </c>
      <c r="G5" s="591" t="s">
        <v>858</v>
      </c>
      <c r="H5" s="591" t="s">
        <v>867</v>
      </c>
      <c r="I5" s="592" t="s">
        <v>861</v>
      </c>
      <c r="J5" s="593" t="s">
        <v>76</v>
      </c>
      <c r="K5" s="593" t="s">
        <v>829</v>
      </c>
      <c r="L5" s="624" t="s">
        <v>870</v>
      </c>
    </row>
    <row r="6" spans="1:12" ht="44.25" customHeight="1">
      <c r="A6" s="574"/>
      <c r="B6" s="574"/>
      <c r="C6" s="575"/>
      <c r="D6" s="576"/>
      <c r="E6" s="576"/>
      <c r="F6" s="591"/>
      <c r="G6" s="591"/>
      <c r="H6" s="591"/>
      <c r="I6" s="592"/>
      <c r="J6" s="593"/>
      <c r="K6" s="593"/>
      <c r="L6" s="624"/>
    </row>
    <row r="7" spans="1:12" ht="27" customHeight="1">
      <c r="A7" s="78"/>
      <c r="B7" s="582" t="s">
        <v>467</v>
      </c>
      <c r="C7" s="582"/>
      <c r="D7" s="582"/>
      <c r="E7" s="582"/>
      <c r="F7" s="382">
        <f>F9+F17+F22</f>
        <v>109494.25999999997</v>
      </c>
      <c r="G7" s="382">
        <f aca="true" t="shared" si="0" ref="G7:L7">G9+G17+G22</f>
        <v>133491.80000000002</v>
      </c>
      <c r="H7" s="382">
        <f>H9+H17+H22</f>
        <v>90990</v>
      </c>
      <c r="I7" s="382">
        <f t="shared" si="0"/>
        <v>94990</v>
      </c>
      <c r="J7" s="382">
        <f t="shared" si="0"/>
        <v>111240</v>
      </c>
      <c r="K7" s="382">
        <f t="shared" si="0"/>
        <v>95740</v>
      </c>
      <c r="L7" s="382">
        <f t="shared" si="0"/>
        <v>95740</v>
      </c>
    </row>
    <row r="8" spans="1:12" ht="12.75">
      <c r="A8" s="160" t="s">
        <v>78</v>
      </c>
      <c r="B8" s="166" t="s">
        <v>111</v>
      </c>
      <c r="C8" s="625" t="s">
        <v>112</v>
      </c>
      <c r="D8" s="625"/>
      <c r="E8" s="625"/>
      <c r="F8" s="363">
        <f>SUM(F9+F17+F22)</f>
        <v>109494.25999999997</v>
      </c>
      <c r="G8" s="363">
        <f aca="true" t="shared" si="1" ref="G8:L8">SUM(G9+G17+G22)</f>
        <v>133491.80000000002</v>
      </c>
      <c r="H8" s="363">
        <f>SUM(H9+H17+H22)</f>
        <v>90990</v>
      </c>
      <c r="I8" s="363">
        <f t="shared" si="1"/>
        <v>94990</v>
      </c>
      <c r="J8" s="363">
        <f t="shared" si="1"/>
        <v>111240</v>
      </c>
      <c r="K8" s="363">
        <f t="shared" si="1"/>
        <v>95740</v>
      </c>
      <c r="L8" s="363">
        <f t="shared" si="1"/>
        <v>95740</v>
      </c>
    </row>
    <row r="9" spans="1:12" ht="12.75">
      <c r="A9" s="160" t="s">
        <v>81</v>
      </c>
      <c r="B9" s="87"/>
      <c r="C9" s="84" t="s">
        <v>468</v>
      </c>
      <c r="D9" s="584" t="s">
        <v>469</v>
      </c>
      <c r="E9" s="584"/>
      <c r="F9" s="298">
        <f>SUM(F10:F16)</f>
        <v>93732.48999999998</v>
      </c>
      <c r="G9" s="298">
        <f aca="true" t="shared" si="2" ref="G9:L9">SUM(G10:G16)</f>
        <v>74644.02</v>
      </c>
      <c r="H9" s="298">
        <f>SUM(H10:H16)</f>
        <v>80000</v>
      </c>
      <c r="I9" s="298">
        <f t="shared" si="2"/>
        <v>77500</v>
      </c>
      <c r="J9" s="298">
        <f t="shared" si="2"/>
        <v>75500</v>
      </c>
      <c r="K9" s="298">
        <f t="shared" si="2"/>
        <v>63000</v>
      </c>
      <c r="L9" s="298">
        <f t="shared" si="2"/>
        <v>63000</v>
      </c>
    </row>
    <row r="10" spans="1:12" ht="12.75">
      <c r="A10" s="160" t="s">
        <v>84</v>
      </c>
      <c r="B10" s="87" t="s">
        <v>812</v>
      </c>
      <c r="C10" s="87"/>
      <c r="D10" s="115">
        <v>651002</v>
      </c>
      <c r="E10" s="167" t="s">
        <v>470</v>
      </c>
      <c r="F10" s="299">
        <v>47578.64</v>
      </c>
      <c r="G10" s="299">
        <v>46653.22</v>
      </c>
      <c r="H10" s="300">
        <v>45000</v>
      </c>
      <c r="I10" s="300">
        <v>41000</v>
      </c>
      <c r="J10" s="300">
        <v>30000</v>
      </c>
      <c r="K10" s="300">
        <v>20000</v>
      </c>
      <c r="L10" s="323">
        <v>20000</v>
      </c>
    </row>
    <row r="11" spans="1:12" ht="13.5" thickBot="1">
      <c r="A11" s="160" t="s">
        <v>86</v>
      </c>
      <c r="B11" s="87" t="s">
        <v>857</v>
      </c>
      <c r="C11" s="87"/>
      <c r="D11" s="115">
        <v>651003</v>
      </c>
      <c r="E11" s="64" t="s">
        <v>855</v>
      </c>
      <c r="F11" s="299">
        <v>24865.01</v>
      </c>
      <c r="G11" s="299">
        <v>24134.5</v>
      </c>
      <c r="H11" s="300">
        <v>23000</v>
      </c>
      <c r="I11" s="300">
        <v>23000</v>
      </c>
      <c r="J11" s="300">
        <v>23000</v>
      </c>
      <c r="K11" s="300">
        <v>23000</v>
      </c>
      <c r="L11" s="323">
        <v>23000</v>
      </c>
    </row>
    <row r="12" spans="1:12" ht="13.5" thickBot="1">
      <c r="A12" s="160" t="s">
        <v>88</v>
      </c>
      <c r="B12" s="87" t="s">
        <v>857</v>
      </c>
      <c r="C12" s="87"/>
      <c r="D12" s="115">
        <v>651003</v>
      </c>
      <c r="E12" s="64" t="s">
        <v>856</v>
      </c>
      <c r="F12" s="299"/>
      <c r="G12" s="299"/>
      <c r="H12" s="300">
        <v>12000</v>
      </c>
      <c r="I12" s="300">
        <v>12000</v>
      </c>
      <c r="J12" s="300">
        <v>12000</v>
      </c>
      <c r="K12" s="300">
        <v>20000</v>
      </c>
      <c r="L12" s="323">
        <v>20000</v>
      </c>
    </row>
    <row r="13" spans="1:13" ht="12.75" customHeight="1" thickBot="1">
      <c r="A13" s="160" t="s">
        <v>90</v>
      </c>
      <c r="B13" s="87" t="s">
        <v>812</v>
      </c>
      <c r="C13" s="87"/>
      <c r="D13" s="115">
        <v>651003</v>
      </c>
      <c r="E13" s="64" t="s">
        <v>471</v>
      </c>
      <c r="F13" s="299">
        <v>18933.96</v>
      </c>
      <c r="G13" s="299">
        <v>0</v>
      </c>
      <c r="H13" s="300">
        <v>0</v>
      </c>
      <c r="I13" s="300">
        <v>0</v>
      </c>
      <c r="J13" s="300">
        <v>5500</v>
      </c>
      <c r="K13" s="300">
        <v>0</v>
      </c>
      <c r="L13" s="323">
        <v>0</v>
      </c>
      <c r="M13" s="168"/>
    </row>
    <row r="14" spans="1:12" ht="12.75">
      <c r="A14" s="160" t="s">
        <v>92</v>
      </c>
      <c r="B14" s="87" t="s">
        <v>812</v>
      </c>
      <c r="C14" s="87"/>
      <c r="D14" s="115">
        <v>651003</v>
      </c>
      <c r="E14" s="64" t="s">
        <v>472</v>
      </c>
      <c r="F14" s="299"/>
      <c r="G14" s="299"/>
      <c r="H14" s="300"/>
      <c r="I14" s="300"/>
      <c r="J14" s="300"/>
      <c r="K14" s="300">
        <v>0</v>
      </c>
      <c r="L14" s="323">
        <v>0</v>
      </c>
    </row>
    <row r="15" spans="1:12" ht="12.75">
      <c r="A15" s="160" t="s">
        <v>94</v>
      </c>
      <c r="B15" s="87" t="s">
        <v>812</v>
      </c>
      <c r="C15" s="87"/>
      <c r="D15" s="115">
        <v>653001</v>
      </c>
      <c r="E15" s="89" t="s">
        <v>473</v>
      </c>
      <c r="F15" s="299">
        <v>2252.68</v>
      </c>
      <c r="G15" s="299">
        <v>3856.3</v>
      </c>
      <c r="H15" s="300"/>
      <c r="I15" s="300">
        <v>1500</v>
      </c>
      <c r="J15" s="300">
        <v>5000</v>
      </c>
      <c r="K15" s="300">
        <v>0</v>
      </c>
      <c r="L15" s="323">
        <v>0</v>
      </c>
    </row>
    <row r="16" spans="1:12" ht="12.75">
      <c r="A16" s="160" t="s">
        <v>96</v>
      </c>
      <c r="B16" s="87" t="s">
        <v>812</v>
      </c>
      <c r="C16" s="87"/>
      <c r="D16" s="115">
        <v>623002</v>
      </c>
      <c r="E16" s="89" t="s">
        <v>474</v>
      </c>
      <c r="F16" s="299">
        <v>102.2</v>
      </c>
      <c r="G16" s="299">
        <v>0</v>
      </c>
      <c r="H16" s="300"/>
      <c r="I16" s="300"/>
      <c r="J16" s="300"/>
      <c r="K16" s="300">
        <v>0</v>
      </c>
      <c r="L16" s="323">
        <v>0</v>
      </c>
    </row>
    <row r="17" spans="1:12" ht="12.75">
      <c r="A17" s="160" t="s">
        <v>98</v>
      </c>
      <c r="B17" s="87"/>
      <c r="C17" s="84" t="s">
        <v>475</v>
      </c>
      <c r="D17" s="584" t="s">
        <v>476</v>
      </c>
      <c r="E17" s="584"/>
      <c r="F17" s="298">
        <f>SUM(F18:F21)</f>
        <v>11762.039999999999</v>
      </c>
      <c r="G17" s="298">
        <f aca="true" t="shared" si="3" ref="G17:L17">SUM(G18:G21)</f>
        <v>54446.68</v>
      </c>
      <c r="H17" s="298">
        <f>SUM(H18:H21)</f>
        <v>7500</v>
      </c>
      <c r="I17" s="298">
        <f t="shared" si="3"/>
        <v>7800</v>
      </c>
      <c r="J17" s="298">
        <f t="shared" si="3"/>
        <v>8000</v>
      </c>
      <c r="K17" s="298">
        <f t="shared" si="3"/>
        <v>7200</v>
      </c>
      <c r="L17" s="298">
        <f t="shared" si="3"/>
        <v>7200</v>
      </c>
    </row>
    <row r="18" spans="1:12" ht="12.75">
      <c r="A18" s="160" t="s">
        <v>162</v>
      </c>
      <c r="B18" s="87" t="s">
        <v>812</v>
      </c>
      <c r="C18" s="87"/>
      <c r="D18" s="115">
        <v>637012</v>
      </c>
      <c r="E18" s="89" t="s">
        <v>477</v>
      </c>
      <c r="F18" s="299">
        <v>4075.15</v>
      </c>
      <c r="G18" s="299">
        <v>4457</v>
      </c>
      <c r="H18" s="300">
        <v>4500</v>
      </c>
      <c r="I18" s="300">
        <v>4500</v>
      </c>
      <c r="J18" s="300">
        <v>4500</v>
      </c>
      <c r="K18" s="300">
        <v>4200</v>
      </c>
      <c r="L18" s="323">
        <v>4200</v>
      </c>
    </row>
    <row r="19" spans="1:12" ht="13.5" thickBot="1">
      <c r="A19" s="160" t="s">
        <v>201</v>
      </c>
      <c r="B19" s="87" t="s">
        <v>812</v>
      </c>
      <c r="C19" s="87"/>
      <c r="D19" s="115">
        <v>637005</v>
      </c>
      <c r="E19" s="89" t="s">
        <v>478</v>
      </c>
      <c r="F19" s="299">
        <v>3275.74</v>
      </c>
      <c r="G19" s="299">
        <v>3277.24</v>
      </c>
      <c r="H19" s="300">
        <v>3000</v>
      </c>
      <c r="I19" s="300">
        <v>3300</v>
      </c>
      <c r="J19" s="300">
        <v>3500</v>
      </c>
      <c r="K19" s="300">
        <v>3000</v>
      </c>
      <c r="L19" s="323">
        <v>3000</v>
      </c>
    </row>
    <row r="20" spans="1:12" ht="13.5" thickBot="1">
      <c r="A20" s="160" t="s">
        <v>164</v>
      </c>
      <c r="B20" s="87" t="s">
        <v>812</v>
      </c>
      <c r="C20" s="87"/>
      <c r="D20" s="115">
        <v>637031</v>
      </c>
      <c r="E20" s="89" t="s">
        <v>830</v>
      </c>
      <c r="F20" s="299"/>
      <c r="G20" s="299">
        <v>9533.96</v>
      </c>
      <c r="H20" s="300"/>
      <c r="I20" s="300">
        <v>0</v>
      </c>
      <c r="J20" s="300"/>
      <c r="K20" s="300"/>
      <c r="L20" s="323"/>
    </row>
    <row r="21" spans="1:12" ht="13.5" thickBot="1">
      <c r="A21" s="160" t="s">
        <v>167</v>
      </c>
      <c r="B21" s="87" t="s">
        <v>811</v>
      </c>
      <c r="C21" s="87"/>
      <c r="D21" s="115">
        <v>637018</v>
      </c>
      <c r="E21" s="89" t="s">
        <v>479</v>
      </c>
      <c r="F21" s="299">
        <v>4411.15</v>
      </c>
      <c r="G21" s="299">
        <v>37178.48</v>
      </c>
      <c r="H21" s="300"/>
      <c r="I21" s="300">
        <v>0</v>
      </c>
      <c r="J21" s="300"/>
      <c r="K21" s="300">
        <v>0</v>
      </c>
      <c r="L21" s="323">
        <v>0</v>
      </c>
    </row>
    <row r="22" spans="1:12" ht="12.75">
      <c r="A22" s="160" t="s">
        <v>100</v>
      </c>
      <c r="B22" s="87"/>
      <c r="C22" s="84" t="s">
        <v>442</v>
      </c>
      <c r="D22" s="584" t="s">
        <v>443</v>
      </c>
      <c r="E22" s="584"/>
      <c r="F22" s="298">
        <f>SUM(F23+F32)</f>
        <v>3999.73</v>
      </c>
      <c r="G22" s="298">
        <f aca="true" t="shared" si="4" ref="G22:L22">SUM(G23+G32)</f>
        <v>4401.1</v>
      </c>
      <c r="H22" s="298">
        <f>SUM(H23+H32)</f>
        <v>3490</v>
      </c>
      <c r="I22" s="298">
        <f t="shared" si="4"/>
        <v>9690</v>
      </c>
      <c r="J22" s="298">
        <f t="shared" si="4"/>
        <v>27740</v>
      </c>
      <c r="K22" s="298">
        <f t="shared" si="4"/>
        <v>25540</v>
      </c>
      <c r="L22" s="298">
        <f t="shared" si="4"/>
        <v>25540</v>
      </c>
    </row>
    <row r="23" spans="1:12" ht="12.75">
      <c r="A23" s="160" t="s">
        <v>103</v>
      </c>
      <c r="B23" s="87"/>
      <c r="C23" s="87"/>
      <c r="D23" s="605" t="s">
        <v>480</v>
      </c>
      <c r="E23" s="605"/>
      <c r="F23" s="302">
        <f>SUM(F24:F31)</f>
        <v>3999.73</v>
      </c>
      <c r="G23" s="302">
        <f aca="true" t="shared" si="5" ref="G23:L23">SUM(G24:G31)</f>
        <v>4401.1</v>
      </c>
      <c r="H23" s="302">
        <f>SUM(H24:H31)</f>
        <v>3490</v>
      </c>
      <c r="I23" s="302">
        <f t="shared" si="5"/>
        <v>6690</v>
      </c>
      <c r="J23" s="302">
        <f t="shared" si="5"/>
        <v>5740</v>
      </c>
      <c r="K23" s="302">
        <f t="shared" si="5"/>
        <v>3540</v>
      </c>
      <c r="L23" s="302">
        <f t="shared" si="5"/>
        <v>3540</v>
      </c>
    </row>
    <row r="24" spans="1:12" s="98" customFormat="1" ht="12.75" customHeight="1">
      <c r="A24" s="160" t="s">
        <v>104</v>
      </c>
      <c r="B24" s="93" t="s">
        <v>812</v>
      </c>
      <c r="C24" s="93"/>
      <c r="D24" s="122">
        <v>642006</v>
      </c>
      <c r="E24" s="95" t="s">
        <v>481</v>
      </c>
      <c r="F24" s="303">
        <v>1536.4</v>
      </c>
      <c r="G24" s="303">
        <v>0</v>
      </c>
      <c r="H24" s="305"/>
      <c r="I24" s="305">
        <v>0</v>
      </c>
      <c r="J24" s="305"/>
      <c r="K24" s="305">
        <v>0</v>
      </c>
      <c r="L24" s="330">
        <v>0</v>
      </c>
    </row>
    <row r="25" spans="1:12" ht="12.75">
      <c r="A25" s="160" t="s">
        <v>105</v>
      </c>
      <c r="B25" s="87" t="s">
        <v>812</v>
      </c>
      <c r="C25" s="87"/>
      <c r="D25" s="115">
        <v>642006</v>
      </c>
      <c r="E25" s="89" t="s">
        <v>482</v>
      </c>
      <c r="F25" s="299">
        <v>470.77</v>
      </c>
      <c r="G25" s="299">
        <v>464.62</v>
      </c>
      <c r="H25" s="300">
        <v>100</v>
      </c>
      <c r="I25" s="300">
        <v>550</v>
      </c>
      <c r="J25" s="300">
        <v>500</v>
      </c>
      <c r="K25" s="300">
        <v>100</v>
      </c>
      <c r="L25" s="323">
        <v>100</v>
      </c>
    </row>
    <row r="26" spans="1:12" s="98" customFormat="1" ht="12.75">
      <c r="A26" s="160" t="s">
        <v>106</v>
      </c>
      <c r="B26" s="93" t="s">
        <v>812</v>
      </c>
      <c r="C26" s="93"/>
      <c r="D26" s="122">
        <v>642006</v>
      </c>
      <c r="E26" s="95" t="s">
        <v>843</v>
      </c>
      <c r="F26" s="303"/>
      <c r="G26" s="303">
        <v>1437.2</v>
      </c>
      <c r="H26" s="305">
        <v>150</v>
      </c>
      <c r="I26" s="305">
        <v>2900</v>
      </c>
      <c r="J26" s="305">
        <v>2000</v>
      </c>
      <c r="K26" s="305">
        <v>200</v>
      </c>
      <c r="L26" s="330">
        <v>200</v>
      </c>
    </row>
    <row r="27" spans="1:12" ht="12.75">
      <c r="A27" s="160" t="s">
        <v>107</v>
      </c>
      <c r="B27" s="87" t="s">
        <v>812</v>
      </c>
      <c r="C27" s="87"/>
      <c r="D27" s="115">
        <v>642006</v>
      </c>
      <c r="E27" s="89" t="s">
        <v>483</v>
      </c>
      <c r="F27" s="299">
        <v>578</v>
      </c>
      <c r="G27" s="299">
        <v>1146.56</v>
      </c>
      <c r="H27" s="300">
        <v>1200</v>
      </c>
      <c r="I27" s="300">
        <v>1200</v>
      </c>
      <c r="J27" s="300">
        <v>1200</v>
      </c>
      <c r="K27" s="300">
        <v>1200</v>
      </c>
      <c r="L27" s="323">
        <v>1200</v>
      </c>
    </row>
    <row r="28" spans="1:12" ht="12.75">
      <c r="A28" s="160" t="s">
        <v>108</v>
      </c>
      <c r="B28" s="87" t="s">
        <v>812</v>
      </c>
      <c r="C28" s="87"/>
      <c r="D28" s="115">
        <v>642006</v>
      </c>
      <c r="E28" s="89" t="s">
        <v>484</v>
      </c>
      <c r="F28" s="299">
        <v>768</v>
      </c>
      <c r="G28" s="299">
        <v>0</v>
      </c>
      <c r="H28" s="300">
        <v>800</v>
      </c>
      <c r="I28" s="300">
        <v>800</v>
      </c>
      <c r="J28" s="300">
        <v>800</v>
      </c>
      <c r="K28" s="300">
        <v>800</v>
      </c>
      <c r="L28" s="323">
        <v>800</v>
      </c>
    </row>
    <row r="29" spans="1:12" ht="13.5" thickBot="1">
      <c r="A29" s="160" t="s">
        <v>109</v>
      </c>
      <c r="B29" s="87" t="s">
        <v>812</v>
      </c>
      <c r="C29" s="87"/>
      <c r="D29" s="115">
        <v>642006</v>
      </c>
      <c r="E29" s="89" t="s">
        <v>485</v>
      </c>
      <c r="F29" s="299"/>
      <c r="G29" s="299">
        <v>396</v>
      </c>
      <c r="H29" s="300">
        <v>240</v>
      </c>
      <c r="I29" s="300">
        <v>240</v>
      </c>
      <c r="J29" s="300">
        <v>240</v>
      </c>
      <c r="K29" s="300">
        <v>240</v>
      </c>
      <c r="L29" s="323">
        <v>240</v>
      </c>
    </row>
    <row r="30" spans="1:12" ht="13.5" thickBot="1">
      <c r="A30" s="160" t="s">
        <v>110</v>
      </c>
      <c r="B30" s="87" t="s">
        <v>812</v>
      </c>
      <c r="C30" s="87"/>
      <c r="D30" s="115">
        <v>642006</v>
      </c>
      <c r="E30" s="89" t="s">
        <v>444</v>
      </c>
      <c r="F30" s="299"/>
      <c r="G30" s="299">
        <v>142.98</v>
      </c>
      <c r="H30" s="300">
        <v>200</v>
      </c>
      <c r="I30" s="300">
        <v>200</v>
      </c>
      <c r="J30" s="300">
        <v>200</v>
      </c>
      <c r="K30" s="300">
        <v>200</v>
      </c>
      <c r="L30" s="323">
        <v>200</v>
      </c>
    </row>
    <row r="31" spans="1:12" ht="13.5" thickBot="1">
      <c r="A31" s="160" t="s">
        <v>113</v>
      </c>
      <c r="B31" s="87" t="s">
        <v>812</v>
      </c>
      <c r="C31" s="87"/>
      <c r="D31" s="115">
        <v>642006</v>
      </c>
      <c r="E31" s="89" t="s">
        <v>486</v>
      </c>
      <c r="F31" s="299">
        <v>646.56</v>
      </c>
      <c r="G31" s="299">
        <v>813.74</v>
      </c>
      <c r="H31" s="300">
        <v>800</v>
      </c>
      <c r="I31" s="300">
        <v>800</v>
      </c>
      <c r="J31" s="300">
        <v>800</v>
      </c>
      <c r="K31" s="300">
        <v>800</v>
      </c>
      <c r="L31" s="323">
        <v>800</v>
      </c>
    </row>
    <row r="32" spans="1:12" ht="12.75">
      <c r="A32" s="160" t="s">
        <v>116</v>
      </c>
      <c r="B32" s="87"/>
      <c r="C32" s="87"/>
      <c r="D32" s="605" t="s">
        <v>487</v>
      </c>
      <c r="E32" s="605"/>
      <c r="F32" s="302">
        <f>SUM(F33:F34)</f>
        <v>0</v>
      </c>
      <c r="G32" s="302">
        <f aca="true" t="shared" si="6" ref="G32:L32">SUM(G33:G34)</f>
        <v>0</v>
      </c>
      <c r="H32" s="302">
        <f>SUM(H33:H34)</f>
        <v>0</v>
      </c>
      <c r="I32" s="302">
        <f t="shared" si="6"/>
        <v>3000</v>
      </c>
      <c r="J32" s="302">
        <f t="shared" si="6"/>
        <v>22000</v>
      </c>
      <c r="K32" s="302">
        <f t="shared" si="6"/>
        <v>22000</v>
      </c>
      <c r="L32" s="302">
        <f t="shared" si="6"/>
        <v>22000</v>
      </c>
    </row>
    <row r="33" spans="1:12" ht="12.75">
      <c r="A33" s="160" t="s">
        <v>118</v>
      </c>
      <c r="B33" s="93" t="s">
        <v>812</v>
      </c>
      <c r="C33" s="93"/>
      <c r="D33" s="122">
        <v>642001</v>
      </c>
      <c r="E33" s="95" t="s">
        <v>488</v>
      </c>
      <c r="F33" s="303"/>
      <c r="G33" s="303"/>
      <c r="H33" s="300"/>
      <c r="I33" s="305">
        <v>3000</v>
      </c>
      <c r="J33" s="300">
        <v>20000</v>
      </c>
      <c r="K33" s="300">
        <v>20000</v>
      </c>
      <c r="L33" s="323">
        <v>20000</v>
      </c>
    </row>
    <row r="34" spans="1:12" ht="12.75">
      <c r="A34" s="160" t="s">
        <v>120</v>
      </c>
      <c r="B34" s="118" t="s">
        <v>812</v>
      </c>
      <c r="C34" s="118"/>
      <c r="D34" s="119">
        <v>642007</v>
      </c>
      <c r="E34" s="128" t="s">
        <v>489</v>
      </c>
      <c r="F34" s="362"/>
      <c r="G34" s="362"/>
      <c r="H34" s="383"/>
      <c r="I34" s="383">
        <v>0</v>
      </c>
      <c r="J34" s="383">
        <v>2000</v>
      </c>
      <c r="K34" s="383">
        <v>2000</v>
      </c>
      <c r="L34" s="323">
        <v>2000</v>
      </c>
    </row>
    <row r="44" ht="12" customHeight="1"/>
  </sheetData>
  <sheetProtection selectLockedCells="1" selectUnlockedCells="1"/>
  <mergeCells count="20">
    <mergeCell ref="D17:E17"/>
    <mergeCell ref="D22:E22"/>
    <mergeCell ref="D23:E23"/>
    <mergeCell ref="D32:E32"/>
    <mergeCell ref="J5:J6"/>
    <mergeCell ref="K5:K6"/>
    <mergeCell ref="F5:F6"/>
    <mergeCell ref="G5:G6"/>
    <mergeCell ref="H5:H6"/>
    <mergeCell ref="I5:I6"/>
    <mergeCell ref="L5:L6"/>
    <mergeCell ref="B7:E7"/>
    <mergeCell ref="C8:E8"/>
    <mergeCell ref="D9:E9"/>
    <mergeCell ref="A1:K1"/>
    <mergeCell ref="A3:A6"/>
    <mergeCell ref="B3:C6"/>
    <mergeCell ref="D3:E6"/>
    <mergeCell ref="F3:L3"/>
    <mergeCell ref="F4:L4"/>
  </mergeCells>
  <printOptions horizontalCentered="1"/>
  <pageMargins left="0.25" right="0.25" top="0.75" bottom="0.75" header="0.5118055555555555" footer="0.511805555555555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245"/>
  <sheetViews>
    <sheetView zoomScale="110" zoomScaleNormal="110" zoomScalePageLayoutView="0" workbookViewId="0" topLeftCell="A6">
      <selection activeCell="J6" sqref="J1:J16384"/>
    </sheetView>
  </sheetViews>
  <sheetFormatPr defaultColWidth="11.57421875" defaultRowHeight="12.75"/>
  <cols>
    <col min="1" max="1" width="4.28125" style="164" customWidth="1"/>
    <col min="2" max="2" width="8.140625" style="0" customWidth="1"/>
    <col min="3" max="3" width="8.8515625" style="0" customWidth="1"/>
    <col min="4" max="4" width="7.57421875" style="0" customWidth="1"/>
    <col min="5" max="5" width="35.7109375" style="0" customWidth="1"/>
    <col min="6" max="6" width="11.00390625" style="86" customWidth="1"/>
    <col min="7" max="7" width="12.421875" style="86" customWidth="1"/>
    <col min="8" max="10" width="11.140625" style="169" customWidth="1"/>
    <col min="11" max="11" width="11.28125" style="86" customWidth="1"/>
    <col min="12" max="12" width="11.57421875" style="86" customWidth="1"/>
    <col min="13" max="13" width="11.57421875" style="0" customWidth="1"/>
    <col min="14" max="14" width="21.57421875" style="0" customWidth="1"/>
  </cols>
  <sheetData>
    <row r="2" spans="1:12" ht="20.25">
      <c r="A2" s="599" t="s">
        <v>490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/>
    </row>
    <row r="3" spans="1:12" ht="12.75">
      <c r="A3" s="74"/>
      <c r="B3" s="74"/>
      <c r="C3" s="74"/>
      <c r="D3" s="74"/>
      <c r="E3" s="74"/>
      <c r="F3" s="113"/>
      <c r="G3" s="113"/>
      <c r="H3" s="121"/>
      <c r="I3" s="121"/>
      <c r="J3" s="113"/>
      <c r="K3" s="113"/>
      <c r="L3" s="113"/>
    </row>
    <row r="4" spans="1:12" ht="12.75" customHeight="1">
      <c r="A4" s="574"/>
      <c r="B4" s="575" t="s">
        <v>73</v>
      </c>
      <c r="C4" s="575"/>
      <c r="D4" s="576" t="s">
        <v>74</v>
      </c>
      <c r="E4" s="576"/>
      <c r="F4" s="590" t="s">
        <v>75</v>
      </c>
      <c r="G4" s="590"/>
      <c r="H4" s="590"/>
      <c r="I4" s="590"/>
      <c r="J4" s="590"/>
      <c r="K4" s="590"/>
      <c r="L4" s="590"/>
    </row>
    <row r="5" spans="1:12" ht="12.75">
      <c r="A5" s="574"/>
      <c r="B5" s="574"/>
      <c r="C5" s="575"/>
      <c r="D5" s="576"/>
      <c r="E5" s="576"/>
      <c r="F5" s="590" t="s">
        <v>21</v>
      </c>
      <c r="G5" s="590"/>
      <c r="H5" s="590"/>
      <c r="I5" s="590"/>
      <c r="J5" s="590"/>
      <c r="K5" s="590"/>
      <c r="L5" s="590"/>
    </row>
    <row r="6" spans="1:12" ht="12.75" customHeight="1">
      <c r="A6" s="574"/>
      <c r="B6" s="574"/>
      <c r="C6" s="575"/>
      <c r="D6" s="576"/>
      <c r="E6" s="576"/>
      <c r="F6" s="591" t="s">
        <v>814</v>
      </c>
      <c r="G6" s="591" t="s">
        <v>858</v>
      </c>
      <c r="H6" s="591" t="s">
        <v>867</v>
      </c>
      <c r="I6" s="592" t="s">
        <v>861</v>
      </c>
      <c r="J6" s="593" t="s">
        <v>76</v>
      </c>
      <c r="K6" s="593" t="s">
        <v>829</v>
      </c>
      <c r="L6" s="593" t="s">
        <v>870</v>
      </c>
    </row>
    <row r="7" spans="1:12" ht="33.75" customHeight="1">
      <c r="A7" s="574"/>
      <c r="B7" s="574"/>
      <c r="C7" s="575"/>
      <c r="D7" s="576"/>
      <c r="E7" s="576"/>
      <c r="F7" s="591"/>
      <c r="G7" s="591"/>
      <c r="H7" s="591"/>
      <c r="I7" s="592"/>
      <c r="J7" s="593"/>
      <c r="K7" s="593"/>
      <c r="L7" s="593"/>
    </row>
    <row r="8" spans="1:12" ht="21.75" customHeight="1">
      <c r="A8" s="78"/>
      <c r="B8" s="582" t="s">
        <v>491</v>
      </c>
      <c r="C8" s="582"/>
      <c r="D8" s="582"/>
      <c r="E8" s="582"/>
      <c r="F8" s="366">
        <f aca="true" t="shared" si="0" ref="F8:L8">F9+F130+F142+F155</f>
        <v>274628.54999999993</v>
      </c>
      <c r="G8" s="366">
        <f t="shared" si="0"/>
        <v>200671.06000000006</v>
      </c>
      <c r="H8" s="366">
        <f t="shared" si="0"/>
        <v>184100</v>
      </c>
      <c r="I8" s="366">
        <f t="shared" si="0"/>
        <v>204100</v>
      </c>
      <c r="J8" s="366">
        <f>J9+J130+J142+J155</f>
        <v>208000</v>
      </c>
      <c r="K8" s="366">
        <f t="shared" si="0"/>
        <v>174700</v>
      </c>
      <c r="L8" s="366">
        <f t="shared" si="0"/>
        <v>174700</v>
      </c>
    </row>
    <row r="9" spans="1:12" s="172" customFormat="1" ht="12.75">
      <c r="A9" s="170" t="s">
        <v>78</v>
      </c>
      <c r="B9" s="171" t="s">
        <v>492</v>
      </c>
      <c r="C9" s="627" t="s">
        <v>493</v>
      </c>
      <c r="D9" s="627"/>
      <c r="E9" s="627"/>
      <c r="F9" s="372">
        <f>F10+F15+F21+F26+F33+F38+F44+F50+F54+F60+F65+F72+F78+F85+F90+F96+F102+F108+F124+F127</f>
        <v>213348.08999999997</v>
      </c>
      <c r="G9" s="372">
        <f>G10+G15+G21+G26+G33+G38+G44+G50+G54+G60+G65+G72+G78+G85+G90+G96+G102+G108+G124+G127</f>
        <v>148985.05000000005</v>
      </c>
      <c r="H9" s="372">
        <f>H10+H15+H21+H26+H33+H38+H44+H50+H54+H60+H65+H72+H78+H85+H90+H96+H102+H108+H124+H127</f>
        <v>133500</v>
      </c>
      <c r="I9" s="372">
        <f>I10+I15+I21+I26+I33+I38+I44+I50+I54+I60+I65+I72+I78+I85+I90+I96+I102+I108+I111+I117+I124+I127</f>
        <v>153500</v>
      </c>
      <c r="J9" s="372">
        <f>J10+J15+J21+J26+J33+J38+J44+J50+J54+J60+J65+J72+J78+J85+J90+J96+J102+J108+J111+J117+J124+J127</f>
        <v>157400</v>
      </c>
      <c r="K9" s="372">
        <f>K10+K15+K21+K26+K33+K38+K44+K50+K54+K60+K65+K72+K78+K85+K90+K96+K102+K108+K124+K127</f>
        <v>128100</v>
      </c>
      <c r="L9" s="372">
        <f>L10+L15+L21+L26+L33+L38+L44+L50+L54+L60+L65+L72+L78+L85+L90+L96+L102+L108+L124+L127</f>
        <v>128100</v>
      </c>
    </row>
    <row r="10" spans="1:12" ht="12.75">
      <c r="A10" s="170" t="s">
        <v>81</v>
      </c>
      <c r="B10" s="173" t="s">
        <v>314</v>
      </c>
      <c r="C10" s="84" t="s">
        <v>494</v>
      </c>
      <c r="D10" s="584" t="s">
        <v>495</v>
      </c>
      <c r="E10" s="584"/>
      <c r="F10" s="308">
        <f>SUM(F11:F14)</f>
        <v>7317.549999999999</v>
      </c>
      <c r="G10" s="308">
        <f aca="true" t="shared" si="1" ref="G10:L10">SUM(G11:G14)</f>
        <v>4840.23</v>
      </c>
      <c r="H10" s="308">
        <f>SUM(H11:H14)</f>
        <v>7100</v>
      </c>
      <c r="I10" s="308">
        <f t="shared" si="1"/>
        <v>7300</v>
      </c>
      <c r="J10" s="308">
        <f>SUM(J11:J14)</f>
        <v>7300</v>
      </c>
      <c r="K10" s="308">
        <f t="shared" si="1"/>
        <v>7100</v>
      </c>
      <c r="L10" s="308">
        <f t="shared" si="1"/>
        <v>7100</v>
      </c>
    </row>
    <row r="11" spans="1:12" ht="12.75">
      <c r="A11" s="170" t="s">
        <v>84</v>
      </c>
      <c r="B11" s="92" t="s">
        <v>812</v>
      </c>
      <c r="C11" s="93"/>
      <c r="D11" s="115">
        <v>632001</v>
      </c>
      <c r="E11" s="89" t="s">
        <v>322</v>
      </c>
      <c r="F11" s="303">
        <v>5370.4</v>
      </c>
      <c r="G11" s="303">
        <v>3606.75</v>
      </c>
      <c r="H11" s="303">
        <v>5000</v>
      </c>
      <c r="I11" s="303">
        <v>5000</v>
      </c>
      <c r="J11" s="303">
        <v>5000</v>
      </c>
      <c r="K11" s="303">
        <v>5000</v>
      </c>
      <c r="L11" s="303">
        <v>5000</v>
      </c>
    </row>
    <row r="12" spans="1:12" ht="12.75">
      <c r="A12" s="170" t="s">
        <v>86</v>
      </c>
      <c r="B12" s="174" t="s">
        <v>812</v>
      </c>
      <c r="C12" s="175"/>
      <c r="D12" s="115">
        <v>632002</v>
      </c>
      <c r="E12" s="89" t="s">
        <v>323</v>
      </c>
      <c r="F12" s="334">
        <v>891.2</v>
      </c>
      <c r="G12" s="334">
        <v>717.74</v>
      </c>
      <c r="H12" s="303">
        <v>1000</v>
      </c>
      <c r="I12" s="303">
        <v>1000</v>
      </c>
      <c r="J12" s="303">
        <v>1000</v>
      </c>
      <c r="K12" s="334">
        <v>1000</v>
      </c>
      <c r="L12" s="334">
        <v>1000</v>
      </c>
    </row>
    <row r="13" spans="1:12" ht="12.75">
      <c r="A13" s="170" t="s">
        <v>88</v>
      </c>
      <c r="B13" s="83" t="s">
        <v>812</v>
      </c>
      <c r="C13" s="87"/>
      <c r="D13" s="176">
        <v>635006</v>
      </c>
      <c r="E13" s="102" t="s">
        <v>496</v>
      </c>
      <c r="F13" s="303">
        <v>956.95</v>
      </c>
      <c r="G13" s="303">
        <v>416.74</v>
      </c>
      <c r="H13" s="303">
        <v>1000</v>
      </c>
      <c r="I13" s="303">
        <v>1000</v>
      </c>
      <c r="J13" s="303">
        <v>1000</v>
      </c>
      <c r="K13" s="303">
        <v>1000</v>
      </c>
      <c r="L13" s="303">
        <v>1000</v>
      </c>
    </row>
    <row r="14" spans="1:12" ht="12.75">
      <c r="A14" s="170" t="s">
        <v>90</v>
      </c>
      <c r="B14" s="83" t="s">
        <v>812</v>
      </c>
      <c r="C14" s="87"/>
      <c r="D14" s="176">
        <v>637004</v>
      </c>
      <c r="E14" s="102" t="s">
        <v>177</v>
      </c>
      <c r="F14" s="303">
        <v>99</v>
      </c>
      <c r="G14" s="303">
        <v>99</v>
      </c>
      <c r="H14" s="303">
        <v>100</v>
      </c>
      <c r="I14" s="303">
        <v>300</v>
      </c>
      <c r="J14" s="303">
        <v>300</v>
      </c>
      <c r="K14" s="303">
        <v>100</v>
      </c>
      <c r="L14" s="303">
        <v>100</v>
      </c>
    </row>
    <row r="15" spans="1:12" ht="12.75">
      <c r="A15" s="170" t="s">
        <v>92</v>
      </c>
      <c r="B15" s="173" t="s">
        <v>324</v>
      </c>
      <c r="C15" s="84" t="s">
        <v>497</v>
      </c>
      <c r="D15" s="584" t="s">
        <v>498</v>
      </c>
      <c r="E15" s="584"/>
      <c r="F15" s="298">
        <f>SUM(F16:F20)</f>
        <v>28476.6</v>
      </c>
      <c r="G15" s="298">
        <f aca="true" t="shared" si="2" ref="G15:L15">SUM(G16:G20)</f>
        <v>17927.11</v>
      </c>
      <c r="H15" s="298">
        <f>SUM(H16:H20)</f>
        <v>21300</v>
      </c>
      <c r="I15" s="298">
        <f t="shared" si="2"/>
        <v>21900</v>
      </c>
      <c r="J15" s="298">
        <f>SUM(J16:J20)</f>
        <v>30900</v>
      </c>
      <c r="K15" s="298">
        <f t="shared" si="2"/>
        <v>24400</v>
      </c>
      <c r="L15" s="298">
        <f t="shared" si="2"/>
        <v>24400</v>
      </c>
    </row>
    <row r="16" spans="1:12" ht="12.75">
      <c r="A16" s="170" t="s">
        <v>94</v>
      </c>
      <c r="B16" s="83" t="s">
        <v>812</v>
      </c>
      <c r="C16" s="87"/>
      <c r="D16" s="115">
        <v>632001</v>
      </c>
      <c r="E16" s="89" t="s">
        <v>322</v>
      </c>
      <c r="F16" s="303">
        <v>3793.54</v>
      </c>
      <c r="G16" s="303">
        <v>4111.64</v>
      </c>
      <c r="H16" s="303">
        <v>4000</v>
      </c>
      <c r="I16" s="303">
        <v>4000</v>
      </c>
      <c r="J16" s="303">
        <v>4000</v>
      </c>
      <c r="K16" s="303">
        <v>5500</v>
      </c>
      <c r="L16" s="303">
        <v>5500</v>
      </c>
    </row>
    <row r="17" spans="1:12" ht="12.75">
      <c r="A17" s="170" t="s">
        <v>96</v>
      </c>
      <c r="B17" s="83" t="s">
        <v>812</v>
      </c>
      <c r="C17" s="87"/>
      <c r="D17" s="115">
        <v>632002</v>
      </c>
      <c r="E17" s="89" t="s">
        <v>323</v>
      </c>
      <c r="F17" s="303">
        <v>1654.19</v>
      </c>
      <c r="G17" s="303">
        <v>1513.68</v>
      </c>
      <c r="H17" s="303">
        <v>1200</v>
      </c>
      <c r="I17" s="303">
        <v>1200</v>
      </c>
      <c r="J17" s="303">
        <v>1200</v>
      </c>
      <c r="K17" s="303">
        <v>1800</v>
      </c>
      <c r="L17" s="303">
        <v>1800</v>
      </c>
    </row>
    <row r="18" spans="1:12" ht="12.75">
      <c r="A18" s="170" t="s">
        <v>98</v>
      </c>
      <c r="B18" s="83" t="s">
        <v>812</v>
      </c>
      <c r="C18" s="87"/>
      <c r="D18" s="176">
        <v>635006</v>
      </c>
      <c r="E18" s="102" t="s">
        <v>496</v>
      </c>
      <c r="F18" s="303">
        <v>242.86</v>
      </c>
      <c r="G18" s="303">
        <v>967.45</v>
      </c>
      <c r="H18" s="303">
        <v>1000</v>
      </c>
      <c r="I18" s="303">
        <v>1000</v>
      </c>
      <c r="J18" s="303">
        <v>10000</v>
      </c>
      <c r="K18" s="303">
        <v>2000</v>
      </c>
      <c r="L18" s="303">
        <v>2000</v>
      </c>
    </row>
    <row r="19" spans="1:12" ht="12.75">
      <c r="A19" s="170" t="s">
        <v>162</v>
      </c>
      <c r="B19" s="83" t="s">
        <v>812</v>
      </c>
      <c r="C19" s="87"/>
      <c r="D19" s="176">
        <v>637004</v>
      </c>
      <c r="E19" s="102" t="s">
        <v>499</v>
      </c>
      <c r="F19" s="303">
        <v>22786.01</v>
      </c>
      <c r="G19" s="303">
        <v>11334.34</v>
      </c>
      <c r="H19" s="303">
        <v>15000</v>
      </c>
      <c r="I19" s="303">
        <v>15000</v>
      </c>
      <c r="J19" s="303">
        <v>15000</v>
      </c>
      <c r="K19" s="303">
        <v>15000</v>
      </c>
      <c r="L19" s="303">
        <v>15000</v>
      </c>
    </row>
    <row r="20" spans="1:12" ht="12.75">
      <c r="A20" s="170" t="s">
        <v>201</v>
      </c>
      <c r="B20" s="83" t="s">
        <v>812</v>
      </c>
      <c r="C20" s="87"/>
      <c r="D20" s="115">
        <v>637004</v>
      </c>
      <c r="E20" s="102" t="s">
        <v>177</v>
      </c>
      <c r="F20" s="303"/>
      <c r="G20" s="303"/>
      <c r="H20" s="303">
        <v>100</v>
      </c>
      <c r="I20" s="303">
        <v>700</v>
      </c>
      <c r="J20" s="303">
        <v>700</v>
      </c>
      <c r="K20" s="303">
        <v>100</v>
      </c>
      <c r="L20" s="303">
        <v>100</v>
      </c>
    </row>
    <row r="21" spans="1:12" ht="12.75">
      <c r="A21" s="170" t="s">
        <v>164</v>
      </c>
      <c r="B21" s="173" t="s">
        <v>500</v>
      </c>
      <c r="C21" s="84" t="s">
        <v>501</v>
      </c>
      <c r="D21" s="628" t="s">
        <v>502</v>
      </c>
      <c r="E21" s="628"/>
      <c r="F21" s="298">
        <f>SUM(F22:F25)</f>
        <v>4945.82</v>
      </c>
      <c r="G21" s="298">
        <f aca="true" t="shared" si="3" ref="G21:L21">SUM(G22:G25)</f>
        <v>4143.66</v>
      </c>
      <c r="H21" s="298">
        <f>SUM(H22:H25)</f>
        <v>4800</v>
      </c>
      <c r="I21" s="298">
        <f t="shared" si="3"/>
        <v>4900</v>
      </c>
      <c r="J21" s="298">
        <f>SUM(J22:J25)</f>
        <v>4900</v>
      </c>
      <c r="K21" s="298">
        <f t="shared" si="3"/>
        <v>4700</v>
      </c>
      <c r="L21" s="298">
        <f t="shared" si="3"/>
        <v>4700</v>
      </c>
    </row>
    <row r="22" spans="1:12" ht="12.75" customHeight="1">
      <c r="A22" s="170" t="s">
        <v>167</v>
      </c>
      <c r="B22" s="83" t="s">
        <v>812</v>
      </c>
      <c r="C22" s="87"/>
      <c r="D22" s="115">
        <v>632001</v>
      </c>
      <c r="E22" s="89" t="s">
        <v>322</v>
      </c>
      <c r="F22" s="303">
        <v>4445.79</v>
      </c>
      <c r="G22" s="303">
        <v>3599.03</v>
      </c>
      <c r="H22" s="303">
        <v>4000</v>
      </c>
      <c r="I22" s="303">
        <v>4000</v>
      </c>
      <c r="J22" s="303">
        <v>4000</v>
      </c>
      <c r="K22" s="303">
        <v>3800</v>
      </c>
      <c r="L22" s="303">
        <v>3800</v>
      </c>
    </row>
    <row r="23" spans="1:12" ht="12.75" customHeight="1">
      <c r="A23" s="170" t="s">
        <v>100</v>
      </c>
      <c r="B23" s="83" t="s">
        <v>812</v>
      </c>
      <c r="C23" s="87"/>
      <c r="D23" s="115">
        <v>632002</v>
      </c>
      <c r="E23" s="89" t="s">
        <v>323</v>
      </c>
      <c r="F23" s="303">
        <v>167.5</v>
      </c>
      <c r="G23" s="303">
        <v>149.68</v>
      </c>
      <c r="H23" s="303">
        <v>200</v>
      </c>
      <c r="I23" s="303">
        <v>200</v>
      </c>
      <c r="J23" s="303">
        <v>200</v>
      </c>
      <c r="K23" s="303">
        <v>200</v>
      </c>
      <c r="L23" s="303">
        <v>200</v>
      </c>
    </row>
    <row r="24" spans="1:12" ht="12.75">
      <c r="A24" s="170" t="s">
        <v>103</v>
      </c>
      <c r="B24" s="83" t="s">
        <v>812</v>
      </c>
      <c r="C24" s="87"/>
      <c r="D24" s="176">
        <v>635006</v>
      </c>
      <c r="E24" s="102" t="s">
        <v>496</v>
      </c>
      <c r="F24" s="303">
        <v>280.53</v>
      </c>
      <c r="G24" s="303">
        <v>342.95</v>
      </c>
      <c r="H24" s="303">
        <v>500</v>
      </c>
      <c r="I24" s="303">
        <v>500</v>
      </c>
      <c r="J24" s="303">
        <v>500</v>
      </c>
      <c r="K24" s="303">
        <v>600</v>
      </c>
      <c r="L24" s="303">
        <v>600</v>
      </c>
    </row>
    <row r="25" spans="1:12" ht="12.75">
      <c r="A25" s="170" t="s">
        <v>104</v>
      </c>
      <c r="B25" s="83" t="s">
        <v>812</v>
      </c>
      <c r="C25" s="87"/>
      <c r="D25" s="176">
        <v>637004</v>
      </c>
      <c r="E25" s="102" t="s">
        <v>503</v>
      </c>
      <c r="F25" s="303">
        <v>52</v>
      </c>
      <c r="G25" s="303">
        <v>52</v>
      </c>
      <c r="H25" s="303">
        <v>100</v>
      </c>
      <c r="I25" s="303">
        <v>200</v>
      </c>
      <c r="J25" s="303">
        <v>200</v>
      </c>
      <c r="K25" s="303">
        <v>100</v>
      </c>
      <c r="L25" s="303">
        <v>100</v>
      </c>
    </row>
    <row r="26" spans="1:12" ht="12.75">
      <c r="A26" s="170" t="s">
        <v>105</v>
      </c>
      <c r="B26" s="173" t="s">
        <v>114</v>
      </c>
      <c r="C26" s="84" t="s">
        <v>504</v>
      </c>
      <c r="D26" s="584" t="s">
        <v>505</v>
      </c>
      <c r="E26" s="584"/>
      <c r="F26" s="298">
        <f>SUM(F27:F32)</f>
        <v>47623.97</v>
      </c>
      <c r="G26" s="298">
        <f aca="true" t="shared" si="4" ref="G26:L26">SUM(G27:G32)</f>
        <v>46675.82</v>
      </c>
      <c r="H26" s="298">
        <f>SUM(H27:H32)</f>
        <v>34100</v>
      </c>
      <c r="I26" s="298">
        <f t="shared" si="4"/>
        <v>32100</v>
      </c>
      <c r="J26" s="298">
        <f>SUM(J27:J32)</f>
        <v>34400</v>
      </c>
      <c r="K26" s="298">
        <f t="shared" si="4"/>
        <v>35200</v>
      </c>
      <c r="L26" s="298">
        <f t="shared" si="4"/>
        <v>35200</v>
      </c>
    </row>
    <row r="27" spans="1:12" ht="12.75">
      <c r="A27" s="170" t="s">
        <v>106</v>
      </c>
      <c r="B27" s="83" t="s">
        <v>812</v>
      </c>
      <c r="C27" s="87"/>
      <c r="D27" s="115">
        <v>632001</v>
      </c>
      <c r="E27" s="89" t="s">
        <v>322</v>
      </c>
      <c r="F27" s="303">
        <v>7744.81</v>
      </c>
      <c r="G27" s="303">
        <v>7232.65</v>
      </c>
      <c r="H27" s="303">
        <v>7000</v>
      </c>
      <c r="I27" s="303">
        <v>6000</v>
      </c>
      <c r="J27" s="303">
        <v>7000</v>
      </c>
      <c r="K27" s="303">
        <v>8000</v>
      </c>
      <c r="L27" s="303">
        <v>8000</v>
      </c>
    </row>
    <row r="28" spans="1:12" ht="12.75">
      <c r="A28" s="170" t="s">
        <v>107</v>
      </c>
      <c r="B28" s="83" t="s">
        <v>812</v>
      </c>
      <c r="C28" s="87"/>
      <c r="D28" s="115">
        <v>632002</v>
      </c>
      <c r="E28" s="89" t="s">
        <v>323</v>
      </c>
      <c r="F28" s="303">
        <v>2298.27</v>
      </c>
      <c r="G28" s="303">
        <v>2801.83</v>
      </c>
      <c r="H28" s="303">
        <v>1500</v>
      </c>
      <c r="I28" s="303">
        <v>2200</v>
      </c>
      <c r="J28" s="303">
        <v>2500</v>
      </c>
      <c r="K28" s="303">
        <v>1500</v>
      </c>
      <c r="L28" s="303">
        <v>1500</v>
      </c>
    </row>
    <row r="29" spans="1:12" ht="12.75">
      <c r="A29" s="170" t="s">
        <v>108</v>
      </c>
      <c r="B29" s="83" t="s">
        <v>812</v>
      </c>
      <c r="C29" s="87"/>
      <c r="D29" s="176">
        <v>637004</v>
      </c>
      <c r="E29" s="102" t="s">
        <v>499</v>
      </c>
      <c r="F29" s="303">
        <v>35529.02</v>
      </c>
      <c r="G29" s="303">
        <v>35190.21</v>
      </c>
      <c r="H29" s="303">
        <v>23000</v>
      </c>
      <c r="I29" s="303">
        <v>21000</v>
      </c>
      <c r="J29" s="303">
        <v>22000</v>
      </c>
      <c r="K29" s="303">
        <v>22000</v>
      </c>
      <c r="L29" s="303">
        <v>22000</v>
      </c>
    </row>
    <row r="30" spans="1:12" ht="12.75">
      <c r="A30" s="170" t="s">
        <v>109</v>
      </c>
      <c r="B30" s="83" t="s">
        <v>812</v>
      </c>
      <c r="C30" s="87"/>
      <c r="D30" s="176">
        <v>635006</v>
      </c>
      <c r="E30" s="102" t="s">
        <v>496</v>
      </c>
      <c r="F30" s="303">
        <v>1955.98</v>
      </c>
      <c r="G30" s="303">
        <v>1370.54</v>
      </c>
      <c r="H30" s="303">
        <v>2000</v>
      </c>
      <c r="I30" s="303">
        <v>2000</v>
      </c>
      <c r="J30" s="303">
        <v>2000</v>
      </c>
      <c r="K30" s="303">
        <v>2500</v>
      </c>
      <c r="L30" s="303">
        <v>2500</v>
      </c>
    </row>
    <row r="31" spans="1:12" ht="12.75">
      <c r="A31" s="170" t="s">
        <v>110</v>
      </c>
      <c r="B31" s="83" t="s">
        <v>812</v>
      </c>
      <c r="C31" s="87"/>
      <c r="D31" s="176">
        <v>635004</v>
      </c>
      <c r="E31" s="102" t="s">
        <v>506</v>
      </c>
      <c r="F31" s="303">
        <v>95.89</v>
      </c>
      <c r="G31" s="303">
        <v>80.59</v>
      </c>
      <c r="H31" s="303">
        <v>500</v>
      </c>
      <c r="I31" s="303">
        <v>500</v>
      </c>
      <c r="J31" s="303">
        <v>500</v>
      </c>
      <c r="K31" s="303">
        <v>1000</v>
      </c>
      <c r="L31" s="303">
        <v>1000</v>
      </c>
    </row>
    <row r="32" spans="1:12" ht="12.75">
      <c r="A32" s="170" t="s">
        <v>113</v>
      </c>
      <c r="B32" s="83" t="s">
        <v>812</v>
      </c>
      <c r="C32" s="87"/>
      <c r="D32" s="115">
        <v>637004</v>
      </c>
      <c r="E32" s="102" t="s">
        <v>177</v>
      </c>
      <c r="F32" s="303"/>
      <c r="G32" s="303"/>
      <c r="H32" s="303">
        <v>100</v>
      </c>
      <c r="I32" s="303">
        <v>400</v>
      </c>
      <c r="J32" s="303">
        <v>400</v>
      </c>
      <c r="K32" s="303">
        <v>200</v>
      </c>
      <c r="L32" s="303">
        <v>200</v>
      </c>
    </row>
    <row r="33" spans="1:12" ht="12.75">
      <c r="A33" s="170" t="s">
        <v>116</v>
      </c>
      <c r="B33" s="173" t="s">
        <v>156</v>
      </c>
      <c r="C33" s="84" t="s">
        <v>507</v>
      </c>
      <c r="D33" s="584" t="s">
        <v>508</v>
      </c>
      <c r="E33" s="584"/>
      <c r="F33" s="298">
        <f>SUM(F34:F37)</f>
        <v>1477.84</v>
      </c>
      <c r="G33" s="298">
        <f aca="true" t="shared" si="5" ref="G33:L33">SUM(G34:G37)</f>
        <v>2647.67</v>
      </c>
      <c r="H33" s="298">
        <f>SUM(H34:H37)</f>
        <v>2700</v>
      </c>
      <c r="I33" s="298">
        <f t="shared" si="5"/>
        <v>2800</v>
      </c>
      <c r="J33" s="298">
        <f>SUM(J34:J37)</f>
        <v>2800</v>
      </c>
      <c r="K33" s="298">
        <f t="shared" si="5"/>
        <v>3300</v>
      </c>
      <c r="L33" s="298">
        <f t="shared" si="5"/>
        <v>3300</v>
      </c>
    </row>
    <row r="34" spans="1:12" ht="12.75">
      <c r="A34" s="170" t="s">
        <v>118</v>
      </c>
      <c r="B34" s="92" t="s">
        <v>812</v>
      </c>
      <c r="C34" s="93"/>
      <c r="D34" s="115">
        <v>632001</v>
      </c>
      <c r="E34" s="89" t="s">
        <v>322</v>
      </c>
      <c r="F34" s="303">
        <v>1279.65</v>
      </c>
      <c r="G34" s="303">
        <v>2371.91</v>
      </c>
      <c r="H34" s="303">
        <v>2000</v>
      </c>
      <c r="I34" s="303">
        <v>2000</v>
      </c>
      <c r="J34" s="303">
        <v>2000</v>
      </c>
      <c r="K34" s="303">
        <v>2000</v>
      </c>
      <c r="L34" s="303">
        <v>2000</v>
      </c>
    </row>
    <row r="35" spans="1:12" ht="12.75">
      <c r="A35" s="170" t="s">
        <v>120</v>
      </c>
      <c r="B35" s="174" t="s">
        <v>812</v>
      </c>
      <c r="C35" s="175"/>
      <c r="D35" s="115">
        <v>632002</v>
      </c>
      <c r="E35" s="89" t="s">
        <v>323</v>
      </c>
      <c r="F35" s="334">
        <v>65.61</v>
      </c>
      <c r="G35" s="334">
        <v>61.36</v>
      </c>
      <c r="H35" s="303">
        <v>100</v>
      </c>
      <c r="I35" s="303">
        <v>100</v>
      </c>
      <c r="J35" s="303">
        <v>100</v>
      </c>
      <c r="K35" s="334">
        <v>200</v>
      </c>
      <c r="L35" s="334">
        <v>200</v>
      </c>
    </row>
    <row r="36" spans="1:12" ht="12.75">
      <c r="A36" s="170" t="s">
        <v>122</v>
      </c>
      <c r="B36" s="83" t="s">
        <v>812</v>
      </c>
      <c r="C36" s="87"/>
      <c r="D36" s="176">
        <v>635006</v>
      </c>
      <c r="E36" s="102" t="s">
        <v>496</v>
      </c>
      <c r="F36" s="303">
        <v>46.58</v>
      </c>
      <c r="G36" s="303">
        <v>128.4</v>
      </c>
      <c r="H36" s="303">
        <v>500</v>
      </c>
      <c r="I36" s="303">
        <v>500</v>
      </c>
      <c r="J36" s="303">
        <v>500</v>
      </c>
      <c r="K36" s="303">
        <v>1000</v>
      </c>
      <c r="L36" s="303">
        <v>1000</v>
      </c>
    </row>
    <row r="37" spans="1:12" ht="12.75">
      <c r="A37" s="170" t="s">
        <v>124</v>
      </c>
      <c r="B37" s="83" t="s">
        <v>812</v>
      </c>
      <c r="C37" s="87"/>
      <c r="D37" s="176">
        <v>637004</v>
      </c>
      <c r="E37" s="102" t="s">
        <v>177</v>
      </c>
      <c r="F37" s="303">
        <v>86</v>
      </c>
      <c r="G37" s="303">
        <v>86</v>
      </c>
      <c r="H37" s="303">
        <v>100</v>
      </c>
      <c r="I37" s="303">
        <v>200</v>
      </c>
      <c r="J37" s="303">
        <v>200</v>
      </c>
      <c r="K37" s="303">
        <v>100</v>
      </c>
      <c r="L37" s="303">
        <v>100</v>
      </c>
    </row>
    <row r="38" spans="1:12" ht="12.75">
      <c r="A38" s="170" t="s">
        <v>126</v>
      </c>
      <c r="B38" s="173" t="s">
        <v>172</v>
      </c>
      <c r="C38" s="84" t="s">
        <v>509</v>
      </c>
      <c r="D38" s="584" t="s">
        <v>510</v>
      </c>
      <c r="E38" s="584"/>
      <c r="F38" s="298">
        <f>SUM(F39:F43)</f>
        <v>16504.47</v>
      </c>
      <c r="G38" s="298">
        <f aca="true" t="shared" si="6" ref="G38:L38">SUM(G39:G43)</f>
        <v>16136.500000000002</v>
      </c>
      <c r="H38" s="298">
        <f>SUM(H39:H43)</f>
        <v>16000</v>
      </c>
      <c r="I38" s="298">
        <f t="shared" si="6"/>
        <v>16600</v>
      </c>
      <c r="J38" s="298">
        <f>SUM(J39:J43)</f>
        <v>0</v>
      </c>
      <c r="K38" s="298">
        <f t="shared" si="6"/>
        <v>0</v>
      </c>
      <c r="L38" s="298">
        <f t="shared" si="6"/>
        <v>0</v>
      </c>
    </row>
    <row r="39" spans="1:12" ht="12.75">
      <c r="A39" s="170" t="s">
        <v>128</v>
      </c>
      <c r="B39" s="92" t="s">
        <v>812</v>
      </c>
      <c r="C39" s="93"/>
      <c r="D39" s="115">
        <v>632001</v>
      </c>
      <c r="E39" s="89" t="s">
        <v>322</v>
      </c>
      <c r="F39" s="303">
        <v>12673.22</v>
      </c>
      <c r="G39" s="303">
        <v>13993.45</v>
      </c>
      <c r="H39" s="303">
        <v>13000</v>
      </c>
      <c r="I39" s="303">
        <v>13400</v>
      </c>
      <c r="J39" s="303"/>
      <c r="K39" s="303"/>
      <c r="L39" s="303"/>
    </row>
    <row r="40" spans="1:12" ht="12.75">
      <c r="A40" s="170" t="s">
        <v>130</v>
      </c>
      <c r="B40" s="174" t="s">
        <v>812</v>
      </c>
      <c r="C40" s="175"/>
      <c r="D40" s="115">
        <v>632002</v>
      </c>
      <c r="E40" s="89" t="s">
        <v>323</v>
      </c>
      <c r="F40" s="334">
        <v>2074.82</v>
      </c>
      <c r="G40" s="334">
        <v>1535.51</v>
      </c>
      <c r="H40" s="303">
        <v>2000</v>
      </c>
      <c r="I40" s="303">
        <v>2000</v>
      </c>
      <c r="J40" s="303"/>
      <c r="K40" s="334"/>
      <c r="L40" s="334"/>
    </row>
    <row r="41" spans="1:12" ht="12.75">
      <c r="A41" s="170" t="s">
        <v>132</v>
      </c>
      <c r="B41" s="83" t="s">
        <v>812</v>
      </c>
      <c r="C41" s="87"/>
      <c r="D41" s="176">
        <v>635006</v>
      </c>
      <c r="E41" s="102" t="s">
        <v>496</v>
      </c>
      <c r="F41" s="303">
        <v>1283.45</v>
      </c>
      <c r="G41" s="303">
        <v>26.84</v>
      </c>
      <c r="H41" s="303">
        <v>500</v>
      </c>
      <c r="I41" s="303">
        <v>500</v>
      </c>
      <c r="J41" s="303"/>
      <c r="K41" s="303"/>
      <c r="L41" s="303"/>
    </row>
    <row r="42" spans="1:12" ht="12.75">
      <c r="A42" s="170" t="s">
        <v>134</v>
      </c>
      <c r="B42" s="174" t="s">
        <v>812</v>
      </c>
      <c r="C42" s="175"/>
      <c r="D42" s="115">
        <v>635004</v>
      </c>
      <c r="E42" s="102" t="s">
        <v>506</v>
      </c>
      <c r="F42" s="334">
        <v>210.98</v>
      </c>
      <c r="G42" s="334">
        <v>108.7</v>
      </c>
      <c r="H42" s="303">
        <v>200</v>
      </c>
      <c r="I42" s="303">
        <v>200</v>
      </c>
      <c r="J42" s="303"/>
      <c r="K42" s="334"/>
      <c r="L42" s="334"/>
    </row>
    <row r="43" spans="1:12" ht="12.75">
      <c r="A43" s="170" t="s">
        <v>135</v>
      </c>
      <c r="B43" s="83" t="s">
        <v>812</v>
      </c>
      <c r="C43" s="87"/>
      <c r="D43" s="176">
        <v>637004</v>
      </c>
      <c r="E43" s="102" t="s">
        <v>177</v>
      </c>
      <c r="F43" s="303">
        <v>262</v>
      </c>
      <c r="G43" s="303">
        <v>472</v>
      </c>
      <c r="H43" s="303">
        <v>300</v>
      </c>
      <c r="I43" s="303">
        <v>500</v>
      </c>
      <c r="J43" s="303"/>
      <c r="K43" s="303"/>
      <c r="L43" s="303"/>
    </row>
    <row r="44" spans="1:12" ht="12.75">
      <c r="A44" s="170" t="s">
        <v>222</v>
      </c>
      <c r="B44" s="173"/>
      <c r="C44" s="84" t="s">
        <v>511</v>
      </c>
      <c r="D44" s="584" t="s">
        <v>512</v>
      </c>
      <c r="E44" s="584"/>
      <c r="F44" s="298">
        <f aca="true" t="shared" si="7" ref="F44:L44">SUM(F45:F49)</f>
        <v>34767.049999999996</v>
      </c>
      <c r="G44" s="298">
        <f t="shared" si="7"/>
        <v>12192.66</v>
      </c>
      <c r="H44" s="298">
        <f t="shared" si="7"/>
        <v>0</v>
      </c>
      <c r="I44" s="298">
        <f t="shared" si="7"/>
        <v>700</v>
      </c>
      <c r="J44" s="298">
        <f t="shared" si="7"/>
        <v>700</v>
      </c>
      <c r="K44" s="298">
        <f t="shared" si="7"/>
        <v>0</v>
      </c>
      <c r="L44" s="298">
        <f t="shared" si="7"/>
        <v>0</v>
      </c>
    </row>
    <row r="45" spans="1:12" ht="12.75">
      <c r="A45" s="170" t="s">
        <v>137</v>
      </c>
      <c r="B45" s="92" t="s">
        <v>812</v>
      </c>
      <c r="C45" s="93"/>
      <c r="D45" s="115">
        <v>632001</v>
      </c>
      <c r="E45" s="89" t="s">
        <v>322</v>
      </c>
      <c r="F45" s="303">
        <v>29066.21</v>
      </c>
      <c r="G45" s="303">
        <v>12192.66</v>
      </c>
      <c r="H45" s="303"/>
      <c r="I45" s="303">
        <v>500</v>
      </c>
      <c r="J45" s="303">
        <v>500</v>
      </c>
      <c r="K45" s="303">
        <v>0</v>
      </c>
      <c r="L45" s="303">
        <v>0</v>
      </c>
    </row>
    <row r="46" spans="1:12" ht="12.75">
      <c r="A46" s="170" t="s">
        <v>178</v>
      </c>
      <c r="B46" s="174" t="s">
        <v>812</v>
      </c>
      <c r="C46" s="175"/>
      <c r="D46" s="115">
        <v>632002</v>
      </c>
      <c r="E46" s="89" t="s">
        <v>323</v>
      </c>
      <c r="F46" s="334">
        <v>4911.43</v>
      </c>
      <c r="G46" s="334">
        <v>0</v>
      </c>
      <c r="H46" s="303"/>
      <c r="I46" s="303">
        <v>0</v>
      </c>
      <c r="J46" s="303">
        <v>0</v>
      </c>
      <c r="K46" s="334">
        <v>0</v>
      </c>
      <c r="L46" s="334">
        <v>0</v>
      </c>
    </row>
    <row r="47" spans="1:12" ht="12.75">
      <c r="A47" s="170" t="s">
        <v>138</v>
      </c>
      <c r="B47" s="174" t="s">
        <v>812</v>
      </c>
      <c r="C47" s="175"/>
      <c r="D47" s="176">
        <v>635004</v>
      </c>
      <c r="E47" s="102" t="s">
        <v>506</v>
      </c>
      <c r="F47" s="334">
        <v>160.6</v>
      </c>
      <c r="G47" s="334">
        <v>0</v>
      </c>
      <c r="H47" s="303"/>
      <c r="I47" s="303">
        <v>0</v>
      </c>
      <c r="J47" s="303">
        <v>0</v>
      </c>
      <c r="K47" s="334">
        <v>0</v>
      </c>
      <c r="L47" s="334">
        <v>0</v>
      </c>
    </row>
    <row r="48" spans="1:12" ht="12.75">
      <c r="A48" s="170" t="s">
        <v>139</v>
      </c>
      <c r="B48" s="174" t="s">
        <v>812</v>
      </c>
      <c r="C48" s="175"/>
      <c r="D48" s="176">
        <v>635006</v>
      </c>
      <c r="E48" s="102" t="s">
        <v>496</v>
      </c>
      <c r="F48" s="303">
        <v>428.81</v>
      </c>
      <c r="G48" s="303">
        <v>0</v>
      </c>
      <c r="H48" s="303"/>
      <c r="I48" s="303">
        <v>0</v>
      </c>
      <c r="J48" s="303">
        <v>0</v>
      </c>
      <c r="K48" s="334">
        <v>0</v>
      </c>
      <c r="L48" s="334">
        <v>0</v>
      </c>
    </row>
    <row r="49" spans="1:12" ht="12.75">
      <c r="A49" s="170" t="s">
        <v>140</v>
      </c>
      <c r="B49" s="83" t="s">
        <v>812</v>
      </c>
      <c r="C49" s="87"/>
      <c r="D49" s="176">
        <v>637004</v>
      </c>
      <c r="E49" s="102" t="s">
        <v>503</v>
      </c>
      <c r="F49" s="303">
        <v>200</v>
      </c>
      <c r="G49" s="303">
        <v>0</v>
      </c>
      <c r="H49" s="303"/>
      <c r="I49" s="303">
        <v>200</v>
      </c>
      <c r="J49" s="303">
        <v>200</v>
      </c>
      <c r="K49" s="303">
        <v>0</v>
      </c>
      <c r="L49" s="303">
        <v>0</v>
      </c>
    </row>
    <row r="50" spans="1:12" ht="12.75">
      <c r="A50" s="170" t="s">
        <v>183</v>
      </c>
      <c r="B50" s="84" t="s">
        <v>172</v>
      </c>
      <c r="C50" s="84" t="s">
        <v>513</v>
      </c>
      <c r="D50" s="584" t="s">
        <v>514</v>
      </c>
      <c r="E50" s="584"/>
      <c r="F50" s="298">
        <f>SUM(F51:F53)</f>
        <v>2546.75</v>
      </c>
      <c r="G50" s="298">
        <f aca="true" t="shared" si="8" ref="G50:L50">SUM(G51:G53)</f>
        <v>676.45</v>
      </c>
      <c r="H50" s="298">
        <f>SUM(H51:H53)</f>
        <v>0</v>
      </c>
      <c r="I50" s="298">
        <f t="shared" si="8"/>
        <v>0</v>
      </c>
      <c r="J50" s="298">
        <f>SUM(J51:J53)</f>
        <v>3200</v>
      </c>
      <c r="K50" s="298">
        <f t="shared" si="8"/>
        <v>3200</v>
      </c>
      <c r="L50" s="298">
        <f t="shared" si="8"/>
        <v>3200</v>
      </c>
    </row>
    <row r="51" spans="1:12" ht="12.75">
      <c r="A51" s="170" t="s">
        <v>186</v>
      </c>
      <c r="B51" s="92" t="s">
        <v>812</v>
      </c>
      <c r="C51" s="93"/>
      <c r="D51" s="115">
        <v>632001</v>
      </c>
      <c r="E51" s="89" t="s">
        <v>322</v>
      </c>
      <c r="F51" s="303">
        <v>2546.75</v>
      </c>
      <c r="G51" s="303">
        <v>403.67</v>
      </c>
      <c r="H51" s="303">
        <v>0</v>
      </c>
      <c r="I51" s="303">
        <v>0</v>
      </c>
      <c r="J51" s="303">
        <v>2000</v>
      </c>
      <c r="K51" s="303">
        <v>2000</v>
      </c>
      <c r="L51" s="303">
        <v>2000</v>
      </c>
    </row>
    <row r="52" spans="1:12" ht="12.75">
      <c r="A52" s="170" t="s">
        <v>188</v>
      </c>
      <c r="B52" s="174" t="s">
        <v>812</v>
      </c>
      <c r="C52" s="175"/>
      <c r="D52" s="176">
        <v>635006</v>
      </c>
      <c r="E52" s="102" t="s">
        <v>496</v>
      </c>
      <c r="F52" s="303"/>
      <c r="G52" s="303">
        <v>272.78</v>
      </c>
      <c r="H52" s="303">
        <v>0</v>
      </c>
      <c r="I52" s="303">
        <v>0</v>
      </c>
      <c r="J52" s="303">
        <v>1000</v>
      </c>
      <c r="K52" s="334">
        <v>1000</v>
      </c>
      <c r="L52" s="334">
        <v>1000</v>
      </c>
    </row>
    <row r="53" spans="1:12" ht="12.75">
      <c r="A53" s="170" t="s">
        <v>142</v>
      </c>
      <c r="B53" s="83" t="s">
        <v>812</v>
      </c>
      <c r="C53" s="87"/>
      <c r="D53" s="176">
        <v>637004</v>
      </c>
      <c r="E53" s="102" t="s">
        <v>503</v>
      </c>
      <c r="F53" s="303"/>
      <c r="G53" s="303"/>
      <c r="H53" s="303">
        <v>0</v>
      </c>
      <c r="I53" s="303">
        <v>0</v>
      </c>
      <c r="J53" s="303">
        <v>200</v>
      </c>
      <c r="K53" s="303">
        <v>200</v>
      </c>
      <c r="L53" s="303">
        <v>200</v>
      </c>
    </row>
    <row r="54" spans="1:12" ht="12.75">
      <c r="A54" s="170" t="s">
        <v>224</v>
      </c>
      <c r="B54" s="84" t="s">
        <v>114</v>
      </c>
      <c r="C54" s="84" t="s">
        <v>515</v>
      </c>
      <c r="D54" s="584" t="s">
        <v>516</v>
      </c>
      <c r="E54" s="584"/>
      <c r="F54" s="298">
        <f>SUM(F55:F59)</f>
        <v>8654.869999999999</v>
      </c>
      <c r="G54" s="298">
        <f aca="true" t="shared" si="9" ref="G54:L54">SUM(G55:G59)</f>
        <v>5633.429999999999</v>
      </c>
      <c r="H54" s="298">
        <f>SUM(H55:H59)</f>
        <v>6000</v>
      </c>
      <c r="I54" s="298">
        <f t="shared" si="9"/>
        <v>7200</v>
      </c>
      <c r="J54" s="298">
        <f>SUM(J55:J59)</f>
        <v>7200</v>
      </c>
      <c r="K54" s="298">
        <f t="shared" si="9"/>
        <v>7600</v>
      </c>
      <c r="L54" s="298">
        <f t="shared" si="9"/>
        <v>7600</v>
      </c>
    </row>
    <row r="55" spans="1:12" ht="12.75">
      <c r="A55" s="170" t="s">
        <v>144</v>
      </c>
      <c r="B55" s="83" t="s">
        <v>812</v>
      </c>
      <c r="C55" s="87"/>
      <c r="D55" s="176">
        <v>632001</v>
      </c>
      <c r="E55" s="102" t="s">
        <v>322</v>
      </c>
      <c r="F55" s="303">
        <v>5953.13</v>
      </c>
      <c r="G55" s="303">
        <v>4909.37</v>
      </c>
      <c r="H55" s="303">
        <v>5000</v>
      </c>
      <c r="I55" s="303">
        <v>5000</v>
      </c>
      <c r="J55" s="303">
        <v>5000</v>
      </c>
      <c r="K55" s="303">
        <v>6000</v>
      </c>
      <c r="L55" s="303">
        <v>6000</v>
      </c>
    </row>
    <row r="56" spans="1:12" ht="12.75">
      <c r="A56" s="170" t="s">
        <v>145</v>
      </c>
      <c r="B56" s="83" t="s">
        <v>812</v>
      </c>
      <c r="C56" s="87"/>
      <c r="D56" s="176">
        <v>632002</v>
      </c>
      <c r="E56" s="102" t="s">
        <v>323</v>
      </c>
      <c r="F56" s="303">
        <v>330.2</v>
      </c>
      <c r="G56" s="303">
        <v>181.87</v>
      </c>
      <c r="H56" s="303">
        <v>300</v>
      </c>
      <c r="I56" s="303">
        <v>300</v>
      </c>
      <c r="J56" s="303">
        <v>300</v>
      </c>
      <c r="K56" s="303">
        <v>400</v>
      </c>
      <c r="L56" s="303">
        <v>400</v>
      </c>
    </row>
    <row r="57" spans="1:12" ht="12.75">
      <c r="A57" s="170" t="s">
        <v>146</v>
      </c>
      <c r="B57" s="83" t="s">
        <v>812</v>
      </c>
      <c r="C57" s="87"/>
      <c r="D57" s="176">
        <v>635004</v>
      </c>
      <c r="E57" s="102" t="s">
        <v>506</v>
      </c>
      <c r="F57" s="303"/>
      <c r="G57" s="303"/>
      <c r="H57" s="303">
        <v>100</v>
      </c>
      <c r="I57" s="303">
        <v>100</v>
      </c>
      <c r="J57" s="303">
        <v>100</v>
      </c>
      <c r="K57" s="303">
        <v>200</v>
      </c>
      <c r="L57" s="303">
        <v>200</v>
      </c>
    </row>
    <row r="58" spans="1:12" ht="12.75">
      <c r="A58" s="170" t="s">
        <v>228</v>
      </c>
      <c r="B58" s="83" t="s">
        <v>812</v>
      </c>
      <c r="C58" s="87"/>
      <c r="D58" s="176">
        <v>635006</v>
      </c>
      <c r="E58" s="102" t="s">
        <v>496</v>
      </c>
      <c r="F58" s="303">
        <v>2191.54</v>
      </c>
      <c r="G58" s="303">
        <v>297.19</v>
      </c>
      <c r="H58" s="303">
        <v>500</v>
      </c>
      <c r="I58" s="303">
        <v>1500</v>
      </c>
      <c r="J58" s="303">
        <v>1500</v>
      </c>
      <c r="K58" s="303">
        <v>800</v>
      </c>
      <c r="L58" s="303">
        <v>800</v>
      </c>
    </row>
    <row r="59" spans="1:12" ht="12.75">
      <c r="A59" s="170" t="s">
        <v>148</v>
      </c>
      <c r="B59" s="83" t="s">
        <v>812</v>
      </c>
      <c r="C59" s="87"/>
      <c r="D59" s="176">
        <v>637004</v>
      </c>
      <c r="E59" s="102" t="s">
        <v>503</v>
      </c>
      <c r="F59" s="303">
        <v>180</v>
      </c>
      <c r="G59" s="303">
        <v>245</v>
      </c>
      <c r="H59" s="303">
        <v>100</v>
      </c>
      <c r="I59" s="303">
        <v>300</v>
      </c>
      <c r="J59" s="303">
        <v>300</v>
      </c>
      <c r="K59" s="303">
        <v>200</v>
      </c>
      <c r="L59" s="303">
        <v>200</v>
      </c>
    </row>
    <row r="60" spans="1:12" ht="12.75">
      <c r="A60" s="170" t="s">
        <v>229</v>
      </c>
      <c r="B60" s="84" t="s">
        <v>114</v>
      </c>
      <c r="C60" s="84" t="s">
        <v>517</v>
      </c>
      <c r="D60" s="584" t="s">
        <v>518</v>
      </c>
      <c r="E60" s="584"/>
      <c r="F60" s="298">
        <f>SUM(F61:F64)</f>
        <v>149.57999999999998</v>
      </c>
      <c r="G60" s="298">
        <f aca="true" t="shared" si="10" ref="G60:L60">SUM(G61:G64)</f>
        <v>688.23</v>
      </c>
      <c r="H60" s="298">
        <f>SUM(H61:H64)</f>
        <v>0</v>
      </c>
      <c r="I60" s="298">
        <f t="shared" si="10"/>
        <v>200</v>
      </c>
      <c r="J60" s="298">
        <f>SUM(J61:J64)</f>
        <v>200</v>
      </c>
      <c r="K60" s="298">
        <f t="shared" si="10"/>
        <v>100</v>
      </c>
      <c r="L60" s="298">
        <f t="shared" si="10"/>
        <v>100</v>
      </c>
    </row>
    <row r="61" spans="1:12" ht="12.75">
      <c r="A61" s="170" t="s">
        <v>150</v>
      </c>
      <c r="B61" s="83" t="s">
        <v>812</v>
      </c>
      <c r="C61" s="87"/>
      <c r="D61" s="176">
        <v>632001</v>
      </c>
      <c r="E61" s="102" t="s">
        <v>322</v>
      </c>
      <c r="F61" s="303">
        <v>0</v>
      </c>
      <c r="G61" s="303">
        <v>0</v>
      </c>
      <c r="H61" s="303"/>
      <c r="I61" s="303"/>
      <c r="J61" s="303"/>
      <c r="K61" s="303">
        <v>0</v>
      </c>
      <c r="L61" s="303">
        <v>0</v>
      </c>
    </row>
    <row r="62" spans="1:12" ht="12.75">
      <c r="A62" s="170" t="s">
        <v>231</v>
      </c>
      <c r="B62" s="83" t="s">
        <v>812</v>
      </c>
      <c r="C62" s="87"/>
      <c r="D62" s="176">
        <v>632002</v>
      </c>
      <c r="E62" s="102" t="s">
        <v>323</v>
      </c>
      <c r="F62" s="303">
        <v>20</v>
      </c>
      <c r="G62" s="303">
        <v>570.23</v>
      </c>
      <c r="H62" s="303"/>
      <c r="I62" s="303"/>
      <c r="J62" s="303"/>
      <c r="K62" s="303">
        <v>0</v>
      </c>
      <c r="L62" s="303">
        <v>0</v>
      </c>
    </row>
    <row r="63" spans="1:12" ht="12.75">
      <c r="A63" s="170" t="s">
        <v>232</v>
      </c>
      <c r="B63" s="83" t="s">
        <v>812</v>
      </c>
      <c r="C63" s="87"/>
      <c r="D63" s="176">
        <v>635006</v>
      </c>
      <c r="E63" s="102" t="s">
        <v>496</v>
      </c>
      <c r="F63" s="303">
        <v>46.58</v>
      </c>
      <c r="G63" s="303">
        <v>0</v>
      </c>
      <c r="H63" s="303"/>
      <c r="I63" s="303"/>
      <c r="J63" s="303"/>
      <c r="K63" s="303">
        <v>0</v>
      </c>
      <c r="L63" s="303">
        <v>0</v>
      </c>
    </row>
    <row r="64" spans="1:12" ht="12.75">
      <c r="A64" s="170" t="s">
        <v>234</v>
      </c>
      <c r="B64" s="83" t="s">
        <v>812</v>
      </c>
      <c r="C64" s="87"/>
      <c r="D64" s="176">
        <v>637004</v>
      </c>
      <c r="E64" s="102" t="s">
        <v>177</v>
      </c>
      <c r="F64" s="303">
        <v>83</v>
      </c>
      <c r="G64" s="303">
        <v>118</v>
      </c>
      <c r="H64" s="303"/>
      <c r="I64" s="303">
        <v>200</v>
      </c>
      <c r="J64" s="303">
        <v>200</v>
      </c>
      <c r="K64" s="303">
        <v>100</v>
      </c>
      <c r="L64" s="303">
        <v>100</v>
      </c>
    </row>
    <row r="65" spans="1:12" ht="12.75">
      <c r="A65" s="170" t="s">
        <v>236</v>
      </c>
      <c r="B65" s="173" t="s">
        <v>114</v>
      </c>
      <c r="C65" s="84" t="s">
        <v>519</v>
      </c>
      <c r="D65" s="584" t="s">
        <v>520</v>
      </c>
      <c r="E65" s="584"/>
      <c r="F65" s="298">
        <f>SUM(F66:F71)</f>
        <v>10069.650000000001</v>
      </c>
      <c r="G65" s="298">
        <f aca="true" t="shared" si="11" ref="G65:L65">SUM(G66:G71)</f>
        <v>6036.78</v>
      </c>
      <c r="H65" s="298">
        <f>SUM(H66:H71)</f>
        <v>0</v>
      </c>
      <c r="I65" s="298">
        <f t="shared" si="11"/>
        <v>0</v>
      </c>
      <c r="J65" s="298">
        <f>SUM(J66:J71)</f>
        <v>0</v>
      </c>
      <c r="K65" s="298">
        <f t="shared" si="11"/>
        <v>0</v>
      </c>
      <c r="L65" s="298">
        <f t="shared" si="11"/>
        <v>0</v>
      </c>
    </row>
    <row r="66" spans="1:12" ht="12.75">
      <c r="A66" s="170" t="s">
        <v>237</v>
      </c>
      <c r="B66" s="83" t="s">
        <v>812</v>
      </c>
      <c r="C66" s="87"/>
      <c r="D66" s="115">
        <v>632001</v>
      </c>
      <c r="E66" s="89" t="s">
        <v>322</v>
      </c>
      <c r="F66" s="303">
        <v>1424.46</v>
      </c>
      <c r="G66" s="303">
        <v>1612.67</v>
      </c>
      <c r="H66" s="303"/>
      <c r="I66" s="303">
        <v>0</v>
      </c>
      <c r="J66" s="303">
        <v>0</v>
      </c>
      <c r="K66" s="303"/>
      <c r="L66" s="303"/>
    </row>
    <row r="67" spans="1:12" ht="12.75">
      <c r="A67" s="170" t="s">
        <v>240</v>
      </c>
      <c r="B67" s="83" t="s">
        <v>812</v>
      </c>
      <c r="C67" s="87"/>
      <c r="D67" s="115">
        <v>632002</v>
      </c>
      <c r="E67" s="89" t="s">
        <v>323</v>
      </c>
      <c r="F67" s="303">
        <v>625.22</v>
      </c>
      <c r="G67" s="303">
        <v>541.29</v>
      </c>
      <c r="H67" s="303"/>
      <c r="I67" s="303">
        <v>0</v>
      </c>
      <c r="J67" s="303">
        <v>0</v>
      </c>
      <c r="K67" s="303"/>
      <c r="L67" s="303"/>
    </row>
    <row r="68" spans="1:12" ht="12.75">
      <c r="A68" s="170" t="s">
        <v>242</v>
      </c>
      <c r="B68" s="83" t="s">
        <v>812</v>
      </c>
      <c r="C68" s="87"/>
      <c r="D68" s="176">
        <v>637004</v>
      </c>
      <c r="E68" s="102" t="s">
        <v>499</v>
      </c>
      <c r="F68" s="303">
        <v>8019.97</v>
      </c>
      <c r="G68" s="303">
        <v>3877.19</v>
      </c>
      <c r="H68" s="303"/>
      <c r="I68" s="303">
        <v>0</v>
      </c>
      <c r="J68" s="303">
        <v>0</v>
      </c>
      <c r="K68" s="303"/>
      <c r="L68" s="303"/>
    </row>
    <row r="69" spans="1:12" ht="12.75">
      <c r="A69" s="170" t="s">
        <v>243</v>
      </c>
      <c r="B69" s="83" t="s">
        <v>812</v>
      </c>
      <c r="C69" s="87"/>
      <c r="D69" s="176">
        <v>635006</v>
      </c>
      <c r="E69" s="102" t="s">
        <v>496</v>
      </c>
      <c r="F69" s="303"/>
      <c r="G69" s="303">
        <v>5.63</v>
      </c>
      <c r="H69" s="303"/>
      <c r="I69" s="303">
        <v>0</v>
      </c>
      <c r="J69" s="303">
        <v>0</v>
      </c>
      <c r="K69" s="303"/>
      <c r="L69" s="303"/>
    </row>
    <row r="70" spans="1:12" ht="12.75">
      <c r="A70" s="170" t="s">
        <v>245</v>
      </c>
      <c r="B70" s="83" t="s">
        <v>812</v>
      </c>
      <c r="C70" s="87"/>
      <c r="D70" s="176">
        <v>635004</v>
      </c>
      <c r="E70" s="102" t="s">
        <v>506</v>
      </c>
      <c r="F70" s="303"/>
      <c r="G70" s="303"/>
      <c r="H70" s="303"/>
      <c r="I70" s="303">
        <v>0</v>
      </c>
      <c r="J70" s="303">
        <v>0</v>
      </c>
      <c r="K70" s="303"/>
      <c r="L70" s="303"/>
    </row>
    <row r="71" spans="1:12" ht="12.75">
      <c r="A71" s="170" t="s">
        <v>246</v>
      </c>
      <c r="B71" s="83" t="s">
        <v>812</v>
      </c>
      <c r="C71" s="87"/>
      <c r="D71" s="115">
        <v>637004</v>
      </c>
      <c r="E71" s="102" t="s">
        <v>177</v>
      </c>
      <c r="F71" s="303"/>
      <c r="G71" s="303"/>
      <c r="H71" s="303"/>
      <c r="I71" s="303">
        <v>0</v>
      </c>
      <c r="J71" s="303">
        <v>0</v>
      </c>
      <c r="K71" s="303"/>
      <c r="L71" s="303"/>
    </row>
    <row r="72" spans="1:12" ht="12.75">
      <c r="A72" s="170" t="s">
        <v>247</v>
      </c>
      <c r="B72" s="173" t="s">
        <v>114</v>
      </c>
      <c r="C72" s="84" t="s">
        <v>521</v>
      </c>
      <c r="D72" s="584" t="s">
        <v>522</v>
      </c>
      <c r="E72" s="584"/>
      <c r="F72" s="298">
        <f>SUM(F73:F77)</f>
        <v>3797.3199999999997</v>
      </c>
      <c r="G72" s="298">
        <f aca="true" t="shared" si="12" ref="G72:L72">SUM(G73:G77)</f>
        <v>4110.42</v>
      </c>
      <c r="H72" s="298">
        <f>SUM(H73:H77)</f>
        <v>4000</v>
      </c>
      <c r="I72" s="298">
        <f t="shared" si="12"/>
        <v>4200</v>
      </c>
      <c r="J72" s="298">
        <f>SUM(J73:J77)</f>
        <v>4200</v>
      </c>
      <c r="K72" s="298">
        <f t="shared" si="12"/>
        <v>4600</v>
      </c>
      <c r="L72" s="298">
        <f t="shared" si="12"/>
        <v>4600</v>
      </c>
    </row>
    <row r="73" spans="1:12" ht="12.75">
      <c r="A73" s="170" t="s">
        <v>248</v>
      </c>
      <c r="B73" s="83" t="s">
        <v>812</v>
      </c>
      <c r="C73" s="87"/>
      <c r="D73" s="115">
        <v>632001</v>
      </c>
      <c r="E73" s="89" t="s">
        <v>322</v>
      </c>
      <c r="F73" s="303">
        <v>3123.44</v>
      </c>
      <c r="G73" s="303">
        <v>3075.13</v>
      </c>
      <c r="H73" s="303">
        <v>3000</v>
      </c>
      <c r="I73" s="303">
        <v>3000</v>
      </c>
      <c r="J73" s="303">
        <v>3000</v>
      </c>
      <c r="K73" s="303">
        <v>3800</v>
      </c>
      <c r="L73" s="303">
        <v>3800</v>
      </c>
    </row>
    <row r="74" spans="1:12" ht="12.75">
      <c r="A74" s="170" t="s">
        <v>249</v>
      </c>
      <c r="B74" s="83" t="s">
        <v>812</v>
      </c>
      <c r="C74" s="87"/>
      <c r="D74" s="115">
        <v>632002</v>
      </c>
      <c r="E74" s="89" t="s">
        <v>323</v>
      </c>
      <c r="F74" s="303">
        <v>461.72</v>
      </c>
      <c r="G74" s="303">
        <v>298.42</v>
      </c>
      <c r="H74" s="303">
        <v>200</v>
      </c>
      <c r="I74" s="303">
        <v>200</v>
      </c>
      <c r="J74" s="303">
        <v>200</v>
      </c>
      <c r="K74" s="303">
        <v>400</v>
      </c>
      <c r="L74" s="303">
        <v>400</v>
      </c>
    </row>
    <row r="75" spans="1:12" ht="12.75">
      <c r="A75" s="170" t="s">
        <v>250</v>
      </c>
      <c r="B75" s="83" t="s">
        <v>812</v>
      </c>
      <c r="C75" s="87"/>
      <c r="D75" s="176">
        <v>635006</v>
      </c>
      <c r="E75" s="102" t="s">
        <v>496</v>
      </c>
      <c r="F75" s="303"/>
      <c r="G75" s="303">
        <v>530.47</v>
      </c>
      <c r="H75" s="303">
        <v>500</v>
      </c>
      <c r="I75" s="303">
        <v>500</v>
      </c>
      <c r="J75" s="303">
        <v>500</v>
      </c>
      <c r="K75" s="303">
        <v>200</v>
      </c>
      <c r="L75" s="303">
        <v>200</v>
      </c>
    </row>
    <row r="76" spans="1:12" ht="12.75">
      <c r="A76" s="170" t="s">
        <v>251</v>
      </c>
      <c r="B76" s="83" t="s">
        <v>812</v>
      </c>
      <c r="C76" s="87"/>
      <c r="D76" s="176">
        <v>635004</v>
      </c>
      <c r="E76" s="102" t="s">
        <v>506</v>
      </c>
      <c r="F76" s="303">
        <v>192.16</v>
      </c>
      <c r="G76" s="303">
        <v>54.12</v>
      </c>
      <c r="H76" s="303">
        <v>100</v>
      </c>
      <c r="I76" s="303">
        <v>100</v>
      </c>
      <c r="J76" s="303">
        <v>100</v>
      </c>
      <c r="K76" s="303">
        <v>100</v>
      </c>
      <c r="L76" s="303">
        <v>100</v>
      </c>
    </row>
    <row r="77" spans="1:12" ht="12.75">
      <c r="A77" s="170" t="s">
        <v>253</v>
      </c>
      <c r="B77" s="83" t="s">
        <v>812</v>
      </c>
      <c r="C77" s="87"/>
      <c r="D77" s="115">
        <v>637004</v>
      </c>
      <c r="E77" s="102" t="s">
        <v>503</v>
      </c>
      <c r="F77" s="303">
        <v>20</v>
      </c>
      <c r="G77" s="303">
        <v>152.28</v>
      </c>
      <c r="H77" s="303">
        <v>200</v>
      </c>
      <c r="I77" s="303">
        <v>400</v>
      </c>
      <c r="J77" s="303">
        <v>400</v>
      </c>
      <c r="K77" s="303">
        <v>100</v>
      </c>
      <c r="L77" s="303">
        <v>100</v>
      </c>
    </row>
    <row r="78" spans="1:12" ht="12.75">
      <c r="A78" s="170" t="s">
        <v>254</v>
      </c>
      <c r="B78" s="173" t="s">
        <v>114</v>
      </c>
      <c r="C78" s="84" t="s">
        <v>523</v>
      </c>
      <c r="D78" s="584" t="s">
        <v>524</v>
      </c>
      <c r="E78" s="584"/>
      <c r="F78" s="298">
        <f>SUM(F79:F84)</f>
        <v>16846.280000000002</v>
      </c>
      <c r="G78" s="298">
        <f aca="true" t="shared" si="13" ref="G78:L78">SUM(G79:G84)</f>
        <v>11532.699999999999</v>
      </c>
      <c r="H78" s="298">
        <f>SUM(H79:H84)</f>
        <v>11400</v>
      </c>
      <c r="I78" s="298">
        <f t="shared" si="13"/>
        <v>11600</v>
      </c>
      <c r="J78" s="298">
        <f>SUM(J79:J84)</f>
        <v>12100</v>
      </c>
      <c r="K78" s="298">
        <f t="shared" si="13"/>
        <v>11400</v>
      </c>
      <c r="L78" s="298">
        <f t="shared" si="13"/>
        <v>11400</v>
      </c>
    </row>
    <row r="79" spans="1:12" ht="12.75">
      <c r="A79" s="170" t="s">
        <v>255</v>
      </c>
      <c r="B79" s="83" t="s">
        <v>812</v>
      </c>
      <c r="C79" s="87"/>
      <c r="D79" s="115">
        <v>632001</v>
      </c>
      <c r="E79" s="89" t="s">
        <v>233</v>
      </c>
      <c r="F79" s="303">
        <v>1510.45</v>
      </c>
      <c r="G79" s="303">
        <v>1317.28</v>
      </c>
      <c r="H79" s="303">
        <v>1500</v>
      </c>
      <c r="I79" s="303">
        <v>1500</v>
      </c>
      <c r="J79" s="303">
        <v>1500</v>
      </c>
      <c r="K79" s="303">
        <v>1200</v>
      </c>
      <c r="L79" s="303">
        <v>1200</v>
      </c>
    </row>
    <row r="80" spans="1:12" ht="12.75">
      <c r="A80" s="170" t="s">
        <v>257</v>
      </c>
      <c r="B80" s="83" t="s">
        <v>812</v>
      </c>
      <c r="C80" s="87"/>
      <c r="D80" s="115">
        <v>632002</v>
      </c>
      <c r="E80" s="89" t="s">
        <v>323</v>
      </c>
      <c r="F80" s="303">
        <v>1428.58</v>
      </c>
      <c r="G80" s="303">
        <v>1251.53</v>
      </c>
      <c r="H80" s="303">
        <v>1200</v>
      </c>
      <c r="I80" s="303">
        <v>1200</v>
      </c>
      <c r="J80" s="303">
        <v>1200</v>
      </c>
      <c r="K80" s="303">
        <v>1300</v>
      </c>
      <c r="L80" s="303">
        <v>1300</v>
      </c>
    </row>
    <row r="81" spans="1:12" ht="12.75">
      <c r="A81" s="170" t="s">
        <v>259</v>
      </c>
      <c r="B81" s="83" t="s">
        <v>812</v>
      </c>
      <c r="C81" s="87"/>
      <c r="D81" s="176">
        <v>637004</v>
      </c>
      <c r="E81" s="102" t="s">
        <v>499</v>
      </c>
      <c r="F81" s="303">
        <v>12848.22</v>
      </c>
      <c r="G81" s="303">
        <v>8541.42</v>
      </c>
      <c r="H81" s="303">
        <v>8000</v>
      </c>
      <c r="I81" s="303">
        <v>8000</v>
      </c>
      <c r="J81" s="303">
        <v>8500</v>
      </c>
      <c r="K81" s="303">
        <v>8000</v>
      </c>
      <c r="L81" s="303">
        <v>8000</v>
      </c>
    </row>
    <row r="82" spans="1:12" ht="12.75">
      <c r="A82" s="170" t="s">
        <v>260</v>
      </c>
      <c r="B82" s="83" t="s">
        <v>812</v>
      </c>
      <c r="C82" s="87"/>
      <c r="D82" s="176">
        <v>635006</v>
      </c>
      <c r="E82" s="102" t="s">
        <v>496</v>
      </c>
      <c r="F82" s="303">
        <v>593.6</v>
      </c>
      <c r="G82" s="303">
        <v>52.32</v>
      </c>
      <c r="H82" s="303">
        <v>200</v>
      </c>
      <c r="I82" s="303">
        <v>200</v>
      </c>
      <c r="J82" s="303">
        <v>200</v>
      </c>
      <c r="K82" s="303">
        <v>200</v>
      </c>
      <c r="L82" s="303">
        <v>200</v>
      </c>
    </row>
    <row r="83" spans="1:12" ht="12.75">
      <c r="A83" s="170" t="s">
        <v>261</v>
      </c>
      <c r="B83" s="83" t="s">
        <v>812</v>
      </c>
      <c r="C83" s="87"/>
      <c r="D83" s="176">
        <v>635004</v>
      </c>
      <c r="E83" s="102" t="s">
        <v>506</v>
      </c>
      <c r="F83" s="303">
        <v>202.21</v>
      </c>
      <c r="G83" s="303">
        <v>370.15</v>
      </c>
      <c r="H83" s="303">
        <v>300</v>
      </c>
      <c r="I83" s="303">
        <v>300</v>
      </c>
      <c r="J83" s="303">
        <v>300</v>
      </c>
      <c r="K83" s="303">
        <v>500</v>
      </c>
      <c r="L83" s="303">
        <v>500</v>
      </c>
    </row>
    <row r="84" spans="1:12" ht="12.75">
      <c r="A84" s="170" t="s">
        <v>262</v>
      </c>
      <c r="B84" s="83" t="s">
        <v>812</v>
      </c>
      <c r="C84" s="87"/>
      <c r="D84" s="115">
        <v>637004</v>
      </c>
      <c r="E84" s="102" t="s">
        <v>177</v>
      </c>
      <c r="F84" s="303">
        <v>263.22</v>
      </c>
      <c r="G84" s="303">
        <v>0</v>
      </c>
      <c r="H84" s="303">
        <v>200</v>
      </c>
      <c r="I84" s="303">
        <v>400</v>
      </c>
      <c r="J84" s="303">
        <v>400</v>
      </c>
      <c r="K84" s="303">
        <v>200</v>
      </c>
      <c r="L84" s="303">
        <v>200</v>
      </c>
    </row>
    <row r="85" spans="1:12" ht="12.75">
      <c r="A85" s="170" t="s">
        <v>263</v>
      </c>
      <c r="B85" s="173" t="s">
        <v>114</v>
      </c>
      <c r="C85" s="84" t="s">
        <v>525</v>
      </c>
      <c r="D85" s="584" t="s">
        <v>526</v>
      </c>
      <c r="E85" s="584"/>
      <c r="F85" s="298">
        <f>SUM(F86:F89)</f>
        <v>2424.69</v>
      </c>
      <c r="G85" s="298">
        <f aca="true" t="shared" si="14" ref="G85:L85">SUM(G86:G89)</f>
        <v>1741.45</v>
      </c>
      <c r="H85" s="298">
        <f>SUM(H86:H89)</f>
        <v>2100</v>
      </c>
      <c r="I85" s="298">
        <f t="shared" si="14"/>
        <v>2300</v>
      </c>
      <c r="J85" s="298">
        <f>SUM(J86:J89)</f>
        <v>2300</v>
      </c>
      <c r="K85" s="298">
        <f t="shared" si="14"/>
        <v>3800</v>
      </c>
      <c r="L85" s="298">
        <f t="shared" si="14"/>
        <v>3800</v>
      </c>
    </row>
    <row r="86" spans="1:12" ht="12.75">
      <c r="A86" s="170" t="s">
        <v>264</v>
      </c>
      <c r="B86" s="83" t="s">
        <v>812</v>
      </c>
      <c r="C86" s="87"/>
      <c r="D86" s="115">
        <v>632001</v>
      </c>
      <c r="E86" s="89" t="s">
        <v>322</v>
      </c>
      <c r="F86" s="303">
        <v>2268.11</v>
      </c>
      <c r="G86" s="303">
        <v>1531.05</v>
      </c>
      <c r="H86" s="303">
        <v>1500</v>
      </c>
      <c r="I86" s="303">
        <v>1500</v>
      </c>
      <c r="J86" s="303">
        <v>1500</v>
      </c>
      <c r="K86" s="303">
        <v>2500</v>
      </c>
      <c r="L86" s="303">
        <v>2500</v>
      </c>
    </row>
    <row r="87" spans="1:12" ht="12.75">
      <c r="A87" s="170" t="s">
        <v>265</v>
      </c>
      <c r="B87" s="83" t="s">
        <v>812</v>
      </c>
      <c r="C87" s="87"/>
      <c r="D87" s="176">
        <v>635006</v>
      </c>
      <c r="E87" s="102" t="s">
        <v>496</v>
      </c>
      <c r="F87" s="303"/>
      <c r="G87" s="303"/>
      <c r="H87" s="303">
        <v>300</v>
      </c>
      <c r="I87" s="303">
        <v>300</v>
      </c>
      <c r="J87" s="303">
        <v>300</v>
      </c>
      <c r="K87" s="303">
        <v>1000</v>
      </c>
      <c r="L87" s="303">
        <v>1000</v>
      </c>
    </row>
    <row r="88" spans="1:12" ht="12.75">
      <c r="A88" s="170" t="s">
        <v>266</v>
      </c>
      <c r="B88" s="83" t="s">
        <v>812</v>
      </c>
      <c r="C88" s="87"/>
      <c r="D88" s="176">
        <v>635004</v>
      </c>
      <c r="E88" s="102" t="s">
        <v>506</v>
      </c>
      <c r="F88" s="303">
        <v>46.58</v>
      </c>
      <c r="G88" s="303">
        <v>50.4</v>
      </c>
      <c r="H88" s="303">
        <v>100</v>
      </c>
      <c r="I88" s="303">
        <v>100</v>
      </c>
      <c r="J88" s="303">
        <v>100</v>
      </c>
      <c r="K88" s="303">
        <v>200</v>
      </c>
      <c r="L88" s="303">
        <v>200</v>
      </c>
    </row>
    <row r="89" spans="1:12" ht="12.75">
      <c r="A89" s="170" t="s">
        <v>268</v>
      </c>
      <c r="B89" s="83" t="s">
        <v>812</v>
      </c>
      <c r="C89" s="87"/>
      <c r="D89" s="115">
        <v>637004</v>
      </c>
      <c r="E89" s="102" t="s">
        <v>177</v>
      </c>
      <c r="F89" s="303">
        <v>110</v>
      </c>
      <c r="G89" s="303">
        <v>160</v>
      </c>
      <c r="H89" s="303">
        <v>200</v>
      </c>
      <c r="I89" s="303">
        <v>400</v>
      </c>
      <c r="J89" s="303">
        <v>400</v>
      </c>
      <c r="K89" s="303">
        <v>100</v>
      </c>
      <c r="L89" s="303">
        <v>100</v>
      </c>
    </row>
    <row r="90" spans="1:12" ht="12.75">
      <c r="A90" s="170" t="s">
        <v>269</v>
      </c>
      <c r="B90" s="173" t="s">
        <v>527</v>
      </c>
      <c r="C90" s="84" t="s">
        <v>528</v>
      </c>
      <c r="D90" s="584" t="s">
        <v>529</v>
      </c>
      <c r="E90" s="584"/>
      <c r="F90" s="298">
        <f>SUM(F91:F95)</f>
        <v>2672.95</v>
      </c>
      <c r="G90" s="298">
        <f aca="true" t="shared" si="15" ref="G90:L90">SUM(G91:G95)</f>
        <v>1010.3699999999999</v>
      </c>
      <c r="H90" s="298">
        <f>SUM(H91:H95)</f>
        <v>900</v>
      </c>
      <c r="I90" s="298">
        <f t="shared" si="15"/>
        <v>1100</v>
      </c>
      <c r="J90" s="298">
        <f>SUM(J91:J95)</f>
        <v>1100</v>
      </c>
      <c r="K90" s="298">
        <f t="shared" si="15"/>
        <v>2600</v>
      </c>
      <c r="L90" s="298">
        <f t="shared" si="15"/>
        <v>2600</v>
      </c>
    </row>
    <row r="91" spans="1:12" ht="12.75">
      <c r="A91" s="170" t="s">
        <v>270</v>
      </c>
      <c r="B91" s="83" t="s">
        <v>812</v>
      </c>
      <c r="C91" s="87"/>
      <c r="D91" s="115">
        <v>632001</v>
      </c>
      <c r="E91" s="89" t="s">
        <v>233</v>
      </c>
      <c r="F91" s="303">
        <v>893.32</v>
      </c>
      <c r="G91" s="303">
        <v>770.18</v>
      </c>
      <c r="H91" s="303">
        <v>500</v>
      </c>
      <c r="I91" s="303">
        <v>500</v>
      </c>
      <c r="J91" s="303">
        <v>500</v>
      </c>
      <c r="K91" s="303">
        <v>800</v>
      </c>
      <c r="L91" s="303">
        <v>800</v>
      </c>
    </row>
    <row r="92" spans="1:12" ht="12.75">
      <c r="A92" s="170" t="s">
        <v>271</v>
      </c>
      <c r="B92" s="83" t="s">
        <v>812</v>
      </c>
      <c r="C92" s="87"/>
      <c r="D92" s="115">
        <v>632002</v>
      </c>
      <c r="E92" s="89" t="s">
        <v>323</v>
      </c>
      <c r="F92" s="303">
        <v>384.89</v>
      </c>
      <c r="G92" s="303">
        <v>166.03</v>
      </c>
      <c r="H92" s="303">
        <v>100</v>
      </c>
      <c r="I92" s="303">
        <v>100</v>
      </c>
      <c r="J92" s="303">
        <v>100</v>
      </c>
      <c r="K92" s="303">
        <v>500</v>
      </c>
      <c r="L92" s="303">
        <v>500</v>
      </c>
    </row>
    <row r="93" spans="1:12" ht="12.75">
      <c r="A93" s="170" t="s">
        <v>272</v>
      </c>
      <c r="B93" s="83"/>
      <c r="C93" s="87"/>
      <c r="D93" s="176">
        <v>635006</v>
      </c>
      <c r="E93" s="102" t="s">
        <v>496</v>
      </c>
      <c r="F93" s="303">
        <v>1394.74</v>
      </c>
      <c r="G93" s="303">
        <v>74.16</v>
      </c>
      <c r="H93" s="303">
        <v>100</v>
      </c>
      <c r="I93" s="303">
        <v>100</v>
      </c>
      <c r="J93" s="303">
        <v>100</v>
      </c>
      <c r="K93" s="303">
        <v>1000</v>
      </c>
      <c r="L93" s="303">
        <v>1000</v>
      </c>
    </row>
    <row r="94" spans="1:12" ht="12.75">
      <c r="A94" s="170" t="s">
        <v>274</v>
      </c>
      <c r="B94" s="83"/>
      <c r="C94" s="87"/>
      <c r="D94" s="176">
        <v>635004</v>
      </c>
      <c r="E94" s="102" t="s">
        <v>506</v>
      </c>
      <c r="F94" s="303"/>
      <c r="G94" s="303"/>
      <c r="H94" s="303">
        <v>100</v>
      </c>
      <c r="I94" s="303">
        <v>100</v>
      </c>
      <c r="J94" s="303">
        <v>100</v>
      </c>
      <c r="K94" s="303">
        <v>200</v>
      </c>
      <c r="L94" s="303">
        <v>200</v>
      </c>
    </row>
    <row r="95" spans="1:12" ht="12.75">
      <c r="A95" s="170" t="s">
        <v>275</v>
      </c>
      <c r="B95" s="83"/>
      <c r="C95" s="87"/>
      <c r="D95" s="115">
        <v>637004</v>
      </c>
      <c r="E95" s="102" t="s">
        <v>177</v>
      </c>
      <c r="F95" s="303"/>
      <c r="G95" s="303"/>
      <c r="H95" s="303">
        <v>100</v>
      </c>
      <c r="I95" s="303">
        <v>300</v>
      </c>
      <c r="J95" s="303">
        <v>300</v>
      </c>
      <c r="K95" s="303">
        <v>100</v>
      </c>
      <c r="L95" s="303">
        <v>100</v>
      </c>
    </row>
    <row r="96" spans="1:12" ht="12.75">
      <c r="A96" s="170" t="s">
        <v>277</v>
      </c>
      <c r="B96" s="173" t="s">
        <v>114</v>
      </c>
      <c r="C96" s="84" t="s">
        <v>530</v>
      </c>
      <c r="D96" s="584" t="s">
        <v>531</v>
      </c>
      <c r="E96" s="584"/>
      <c r="F96" s="298">
        <f>SUM(F97:F101)</f>
        <v>290.05</v>
      </c>
      <c r="G96" s="298">
        <f aca="true" t="shared" si="16" ref="G96:L96">SUM(G97:G101)</f>
        <v>452.64</v>
      </c>
      <c r="H96" s="298">
        <f>SUM(H97:H101)</f>
        <v>0</v>
      </c>
      <c r="I96" s="298">
        <f t="shared" si="16"/>
        <v>200</v>
      </c>
      <c r="J96" s="298">
        <f>SUM(J97:J101)</f>
        <v>200</v>
      </c>
      <c r="K96" s="298">
        <f t="shared" si="16"/>
        <v>0</v>
      </c>
      <c r="L96" s="298">
        <f t="shared" si="16"/>
        <v>0</v>
      </c>
    </row>
    <row r="97" spans="1:12" ht="12.75">
      <c r="A97" s="170" t="s">
        <v>278</v>
      </c>
      <c r="B97" s="83"/>
      <c r="C97" s="87"/>
      <c r="D97" s="115">
        <v>632001</v>
      </c>
      <c r="E97" s="89" t="s">
        <v>322</v>
      </c>
      <c r="F97" s="303"/>
      <c r="G97" s="303"/>
      <c r="H97" s="303"/>
      <c r="I97" s="303">
        <v>0</v>
      </c>
      <c r="J97" s="303">
        <v>0</v>
      </c>
      <c r="K97" s="303">
        <v>0</v>
      </c>
      <c r="L97" s="303">
        <v>0</v>
      </c>
    </row>
    <row r="98" spans="1:12" ht="12.75">
      <c r="A98" s="170" t="s">
        <v>280</v>
      </c>
      <c r="B98" s="83"/>
      <c r="C98" s="87"/>
      <c r="D98" s="115">
        <v>632002</v>
      </c>
      <c r="E98" s="89" t="s">
        <v>323</v>
      </c>
      <c r="F98" s="303">
        <v>195.15</v>
      </c>
      <c r="G98" s="303">
        <v>452.64</v>
      </c>
      <c r="H98" s="303"/>
      <c r="I98" s="303">
        <v>0</v>
      </c>
      <c r="J98" s="303">
        <v>0</v>
      </c>
      <c r="K98" s="303">
        <v>0</v>
      </c>
      <c r="L98" s="303">
        <v>0</v>
      </c>
    </row>
    <row r="99" spans="1:12" ht="12.75">
      <c r="A99" s="170" t="s">
        <v>282</v>
      </c>
      <c r="B99" s="83"/>
      <c r="C99" s="87"/>
      <c r="D99" s="176">
        <v>635006</v>
      </c>
      <c r="E99" s="102" t="s">
        <v>496</v>
      </c>
      <c r="F99" s="303"/>
      <c r="G99" s="303"/>
      <c r="H99" s="303"/>
      <c r="I99" s="303">
        <v>0</v>
      </c>
      <c r="J99" s="303">
        <v>0</v>
      </c>
      <c r="K99" s="303">
        <v>0</v>
      </c>
      <c r="L99" s="303">
        <v>0</v>
      </c>
    </row>
    <row r="100" spans="1:12" ht="12.75">
      <c r="A100" s="170" t="s">
        <v>283</v>
      </c>
      <c r="B100" s="83"/>
      <c r="C100" s="87"/>
      <c r="D100" s="176">
        <v>635004</v>
      </c>
      <c r="E100" s="102" t="s">
        <v>506</v>
      </c>
      <c r="F100" s="303">
        <v>94.9</v>
      </c>
      <c r="G100" s="303">
        <v>0</v>
      </c>
      <c r="H100" s="303"/>
      <c r="I100" s="303">
        <v>0</v>
      </c>
      <c r="J100" s="303">
        <v>0</v>
      </c>
      <c r="K100" s="303">
        <v>0</v>
      </c>
      <c r="L100" s="303">
        <v>0</v>
      </c>
    </row>
    <row r="101" spans="1:12" ht="12.75">
      <c r="A101" s="170" t="s">
        <v>285</v>
      </c>
      <c r="B101" s="83"/>
      <c r="C101" s="87"/>
      <c r="D101" s="115">
        <v>637004</v>
      </c>
      <c r="E101" s="102" t="s">
        <v>503</v>
      </c>
      <c r="F101" s="303"/>
      <c r="G101" s="303"/>
      <c r="H101" s="303"/>
      <c r="I101" s="303">
        <v>200</v>
      </c>
      <c r="J101" s="303">
        <v>200</v>
      </c>
      <c r="K101" s="303">
        <v>0</v>
      </c>
      <c r="L101" s="303">
        <v>0</v>
      </c>
    </row>
    <row r="102" spans="1:12" ht="12.75">
      <c r="A102" s="170" t="s">
        <v>369</v>
      </c>
      <c r="B102" s="173" t="s">
        <v>114</v>
      </c>
      <c r="C102" s="84" t="s">
        <v>532</v>
      </c>
      <c r="D102" s="584" t="s">
        <v>533</v>
      </c>
      <c r="E102" s="584"/>
      <c r="F102" s="298">
        <f>SUM(F103:F107)</f>
        <v>987.55</v>
      </c>
      <c r="G102" s="298">
        <f aca="true" t="shared" si="17" ref="G102:L102">SUM(G103:G107)</f>
        <v>439.85</v>
      </c>
      <c r="H102" s="298">
        <f>SUM(H103:H107)</f>
        <v>200</v>
      </c>
      <c r="I102" s="298">
        <f t="shared" si="17"/>
        <v>1300</v>
      </c>
      <c r="J102" s="298">
        <f>SUM(J103:J107)</f>
        <v>1300</v>
      </c>
      <c r="K102" s="298">
        <f t="shared" si="17"/>
        <v>400</v>
      </c>
      <c r="L102" s="298">
        <f t="shared" si="17"/>
        <v>400</v>
      </c>
    </row>
    <row r="103" spans="1:12" ht="12.75">
      <c r="A103" s="170" t="s">
        <v>286</v>
      </c>
      <c r="B103" s="83"/>
      <c r="C103" s="87"/>
      <c r="D103" s="115">
        <v>632001</v>
      </c>
      <c r="E103" s="89" t="s">
        <v>233</v>
      </c>
      <c r="F103" s="303">
        <v>192.92</v>
      </c>
      <c r="G103" s="303">
        <v>439.85</v>
      </c>
      <c r="H103" s="303">
        <v>200</v>
      </c>
      <c r="I103" s="303">
        <v>900</v>
      </c>
      <c r="J103" s="303">
        <v>900</v>
      </c>
      <c r="K103" s="303">
        <v>200</v>
      </c>
      <c r="L103" s="303">
        <v>200</v>
      </c>
    </row>
    <row r="104" spans="1:12" ht="12.75">
      <c r="A104" s="170" t="s">
        <v>287</v>
      </c>
      <c r="B104" s="83"/>
      <c r="C104" s="87"/>
      <c r="D104" s="115">
        <v>632002</v>
      </c>
      <c r="E104" s="89" t="s">
        <v>323</v>
      </c>
      <c r="F104" s="303">
        <v>662.35</v>
      </c>
      <c r="G104" s="303">
        <v>0</v>
      </c>
      <c r="H104" s="303"/>
      <c r="I104" s="303">
        <v>0</v>
      </c>
      <c r="J104" s="303">
        <v>0</v>
      </c>
      <c r="K104" s="303"/>
      <c r="L104" s="303"/>
    </row>
    <row r="105" spans="1:12" ht="12.75">
      <c r="A105" s="170" t="s">
        <v>370</v>
      </c>
      <c r="B105" s="83"/>
      <c r="C105" s="87"/>
      <c r="D105" s="115">
        <v>635006</v>
      </c>
      <c r="E105" s="102" t="s">
        <v>534</v>
      </c>
      <c r="F105" s="303"/>
      <c r="G105" s="303"/>
      <c r="H105" s="303"/>
      <c r="I105" s="303"/>
      <c r="J105" s="303"/>
      <c r="K105" s="303">
        <v>0</v>
      </c>
      <c r="L105" s="303">
        <v>0</v>
      </c>
    </row>
    <row r="106" spans="1:12" ht="12.75">
      <c r="A106" s="170" t="s">
        <v>371</v>
      </c>
      <c r="B106" s="83"/>
      <c r="C106" s="87"/>
      <c r="D106" s="115">
        <v>635004</v>
      </c>
      <c r="E106" s="102" t="s">
        <v>506</v>
      </c>
      <c r="F106" s="303"/>
      <c r="G106" s="303"/>
      <c r="H106" s="303"/>
      <c r="I106" s="303"/>
      <c r="J106" s="303"/>
      <c r="K106" s="303">
        <v>0</v>
      </c>
      <c r="L106" s="303">
        <v>0</v>
      </c>
    </row>
    <row r="107" spans="1:12" ht="12.75">
      <c r="A107" s="170" t="s">
        <v>373</v>
      </c>
      <c r="B107" s="83"/>
      <c r="C107" s="87"/>
      <c r="D107" s="115">
        <v>637004</v>
      </c>
      <c r="E107" s="102" t="s">
        <v>503</v>
      </c>
      <c r="F107" s="303">
        <v>132.28</v>
      </c>
      <c r="G107" s="303">
        <v>0</v>
      </c>
      <c r="H107" s="303"/>
      <c r="I107" s="303">
        <v>400</v>
      </c>
      <c r="J107" s="303">
        <v>400</v>
      </c>
      <c r="K107" s="303">
        <v>200</v>
      </c>
      <c r="L107" s="303">
        <v>200</v>
      </c>
    </row>
    <row r="108" spans="1:12" ht="12.75">
      <c r="A108" s="170" t="s">
        <v>288</v>
      </c>
      <c r="B108" s="173" t="s">
        <v>114</v>
      </c>
      <c r="C108" s="84" t="s">
        <v>535</v>
      </c>
      <c r="D108" s="584" t="s">
        <v>536</v>
      </c>
      <c r="E108" s="584"/>
      <c r="F108" s="298">
        <f>SUM(F109:F110)</f>
        <v>94.03999999999999</v>
      </c>
      <c r="G108" s="298">
        <f aca="true" t="shared" si="18" ref="G108:L108">SUM(G109:G110)</f>
        <v>1421.26</v>
      </c>
      <c r="H108" s="298">
        <f>SUM(H109:H110)</f>
        <v>400</v>
      </c>
      <c r="I108" s="298">
        <f t="shared" si="18"/>
        <v>400</v>
      </c>
      <c r="J108" s="298">
        <f>SUM(J109:J110)</f>
        <v>400</v>
      </c>
      <c r="K108" s="298">
        <f t="shared" si="18"/>
        <v>200</v>
      </c>
      <c r="L108" s="298">
        <f t="shared" si="18"/>
        <v>200</v>
      </c>
    </row>
    <row r="109" spans="1:12" ht="12.75">
      <c r="A109" s="170" t="s">
        <v>291</v>
      </c>
      <c r="B109" s="83"/>
      <c r="C109" s="87"/>
      <c r="D109" s="115">
        <v>632001</v>
      </c>
      <c r="E109" s="89" t="s">
        <v>233</v>
      </c>
      <c r="F109" s="303">
        <v>62.46</v>
      </c>
      <c r="G109" s="303">
        <v>352</v>
      </c>
      <c r="H109" s="303">
        <v>200</v>
      </c>
      <c r="I109" s="303">
        <v>200</v>
      </c>
      <c r="J109" s="303">
        <v>200</v>
      </c>
      <c r="K109" s="303">
        <v>100</v>
      </c>
      <c r="L109" s="303">
        <v>100</v>
      </c>
    </row>
    <row r="110" spans="1:12" ht="12.75">
      <c r="A110" s="170" t="s">
        <v>293</v>
      </c>
      <c r="B110" s="83"/>
      <c r="C110" s="87"/>
      <c r="D110" s="176">
        <v>635006</v>
      </c>
      <c r="E110" s="102" t="s">
        <v>496</v>
      </c>
      <c r="F110" s="303">
        <v>31.58</v>
      </c>
      <c r="G110" s="303">
        <v>1069.26</v>
      </c>
      <c r="H110" s="303">
        <v>200</v>
      </c>
      <c r="I110" s="303">
        <v>200</v>
      </c>
      <c r="J110" s="303">
        <v>200</v>
      </c>
      <c r="K110" s="303">
        <v>100</v>
      </c>
      <c r="L110" s="303">
        <v>100</v>
      </c>
    </row>
    <row r="111" spans="1:12" ht="12.75">
      <c r="A111" s="170" t="s">
        <v>294</v>
      </c>
      <c r="B111" s="173" t="s">
        <v>114</v>
      </c>
      <c r="C111" s="84" t="s">
        <v>542</v>
      </c>
      <c r="D111" s="584" t="s">
        <v>852</v>
      </c>
      <c r="E111" s="584"/>
      <c r="F111" s="298">
        <f>SUM(F112:F116)</f>
        <v>0</v>
      </c>
      <c r="G111" s="298">
        <f aca="true" t="shared" si="19" ref="G111:L111">SUM(G112:G116)</f>
        <v>0</v>
      </c>
      <c r="H111" s="298">
        <f>SUM(H112:H116)</f>
        <v>14000</v>
      </c>
      <c r="I111" s="298">
        <f t="shared" si="19"/>
        <v>0</v>
      </c>
      <c r="J111" s="298">
        <f>SUM(J112:J116)</f>
        <v>7500</v>
      </c>
      <c r="K111" s="298">
        <f t="shared" si="19"/>
        <v>12000</v>
      </c>
      <c r="L111" s="298">
        <f t="shared" si="19"/>
        <v>12000</v>
      </c>
    </row>
    <row r="112" spans="1:12" ht="12.75">
      <c r="A112" s="170" t="s">
        <v>295</v>
      </c>
      <c r="B112" s="83"/>
      <c r="C112" s="87"/>
      <c r="D112" s="115">
        <v>632001</v>
      </c>
      <c r="E112" s="89" t="s">
        <v>233</v>
      </c>
      <c r="F112" s="303"/>
      <c r="G112" s="303"/>
      <c r="H112" s="303">
        <v>10000</v>
      </c>
      <c r="I112" s="303"/>
      <c r="J112" s="303">
        <v>1000</v>
      </c>
      <c r="K112" s="303">
        <v>8000</v>
      </c>
      <c r="L112" s="303">
        <v>8000</v>
      </c>
    </row>
    <row r="113" spans="1:12" ht="12.75">
      <c r="A113" s="170" t="s">
        <v>297</v>
      </c>
      <c r="B113" s="83"/>
      <c r="C113" s="87"/>
      <c r="D113" s="115">
        <v>632002</v>
      </c>
      <c r="E113" s="89" t="s">
        <v>323</v>
      </c>
      <c r="F113" s="303"/>
      <c r="G113" s="303"/>
      <c r="H113" s="303">
        <v>300</v>
      </c>
      <c r="I113" s="303"/>
      <c r="J113" s="303">
        <v>300</v>
      </c>
      <c r="K113" s="303">
        <v>300</v>
      </c>
      <c r="L113" s="303">
        <v>300</v>
      </c>
    </row>
    <row r="114" spans="1:12" ht="12.75">
      <c r="A114" s="170" t="s">
        <v>298</v>
      </c>
      <c r="B114" s="83"/>
      <c r="C114" s="87"/>
      <c r="D114" s="115">
        <v>635006</v>
      </c>
      <c r="E114" s="102" t="s">
        <v>534</v>
      </c>
      <c r="F114" s="303"/>
      <c r="G114" s="303"/>
      <c r="H114" s="303">
        <v>2500</v>
      </c>
      <c r="I114" s="303"/>
      <c r="J114" s="303">
        <v>5000</v>
      </c>
      <c r="K114" s="303">
        <v>2500</v>
      </c>
      <c r="L114" s="303">
        <v>2500</v>
      </c>
    </row>
    <row r="115" spans="1:12" ht="12.75">
      <c r="A115" s="170" t="s">
        <v>300</v>
      </c>
      <c r="B115" s="83"/>
      <c r="C115" s="87"/>
      <c r="D115" s="115">
        <v>635004</v>
      </c>
      <c r="E115" s="102" t="s">
        <v>506</v>
      </c>
      <c r="F115" s="303"/>
      <c r="G115" s="303"/>
      <c r="H115" s="303">
        <v>1000</v>
      </c>
      <c r="I115" s="303"/>
      <c r="J115" s="303">
        <v>1000</v>
      </c>
      <c r="K115" s="303">
        <v>1000</v>
      </c>
      <c r="L115" s="303">
        <v>1000</v>
      </c>
    </row>
    <row r="116" spans="1:12" ht="12.75">
      <c r="A116" s="170" t="s">
        <v>301</v>
      </c>
      <c r="B116" s="83"/>
      <c r="C116" s="87"/>
      <c r="D116" s="115">
        <v>637004</v>
      </c>
      <c r="E116" s="102" t="s">
        <v>503</v>
      </c>
      <c r="F116" s="303"/>
      <c r="G116" s="303"/>
      <c r="H116" s="303">
        <v>200</v>
      </c>
      <c r="I116" s="303"/>
      <c r="J116" s="303">
        <v>200</v>
      </c>
      <c r="K116" s="303">
        <v>200</v>
      </c>
      <c r="L116" s="303">
        <v>200</v>
      </c>
    </row>
    <row r="117" spans="1:12" ht="12.75">
      <c r="A117" s="170" t="s">
        <v>383</v>
      </c>
      <c r="B117" s="173" t="s">
        <v>114</v>
      </c>
      <c r="C117" s="84" t="s">
        <v>538</v>
      </c>
      <c r="D117" s="584" t="s">
        <v>889</v>
      </c>
      <c r="E117" s="584"/>
      <c r="F117" s="298">
        <f aca="true" t="shared" si="20" ref="F117:L117">SUM(F118:F123)</f>
        <v>0</v>
      </c>
      <c r="G117" s="298">
        <f t="shared" si="20"/>
        <v>0</v>
      </c>
      <c r="H117" s="298">
        <f t="shared" si="20"/>
        <v>0</v>
      </c>
      <c r="I117" s="298">
        <f t="shared" si="20"/>
        <v>16200</v>
      </c>
      <c r="J117" s="298">
        <f>SUM(J118:J123)</f>
        <v>16200</v>
      </c>
      <c r="K117" s="298">
        <f t="shared" si="20"/>
        <v>16200</v>
      </c>
      <c r="L117" s="298">
        <f t="shared" si="20"/>
        <v>16200</v>
      </c>
    </row>
    <row r="118" spans="1:12" ht="12.75">
      <c r="A118" s="170" t="s">
        <v>384</v>
      </c>
      <c r="B118" s="83"/>
      <c r="C118" s="87"/>
      <c r="D118" s="115">
        <v>632001</v>
      </c>
      <c r="E118" s="89" t="s">
        <v>233</v>
      </c>
      <c r="F118" s="303"/>
      <c r="G118" s="303"/>
      <c r="H118" s="303"/>
      <c r="I118" s="303">
        <v>1500</v>
      </c>
      <c r="J118" s="303">
        <v>1500</v>
      </c>
      <c r="K118" s="303">
        <v>1500</v>
      </c>
      <c r="L118" s="303">
        <v>1500</v>
      </c>
    </row>
    <row r="119" spans="1:12" ht="12.75">
      <c r="A119" s="170" t="s">
        <v>385</v>
      </c>
      <c r="B119" s="83"/>
      <c r="C119" s="87"/>
      <c r="D119" s="115">
        <v>637004</v>
      </c>
      <c r="E119" s="89" t="s">
        <v>499</v>
      </c>
      <c r="F119" s="303"/>
      <c r="G119" s="303"/>
      <c r="H119" s="303"/>
      <c r="I119" s="303">
        <v>13000</v>
      </c>
      <c r="J119" s="303">
        <v>13000</v>
      </c>
      <c r="K119" s="303">
        <v>13000</v>
      </c>
      <c r="L119" s="303">
        <v>13000</v>
      </c>
    </row>
    <row r="120" spans="1:12" ht="12.75">
      <c r="A120" s="170" t="s">
        <v>386</v>
      </c>
      <c r="B120" s="83"/>
      <c r="C120" s="87"/>
      <c r="D120" s="115">
        <v>632002</v>
      </c>
      <c r="E120" s="89" t="s">
        <v>323</v>
      </c>
      <c r="F120" s="303"/>
      <c r="G120" s="303"/>
      <c r="H120" s="303"/>
      <c r="I120" s="303">
        <v>500</v>
      </c>
      <c r="J120" s="303">
        <v>500</v>
      </c>
      <c r="K120" s="303">
        <v>500</v>
      </c>
      <c r="L120" s="303">
        <v>500</v>
      </c>
    </row>
    <row r="121" spans="1:12" ht="12.75">
      <c r="A121" s="170" t="s">
        <v>387</v>
      </c>
      <c r="B121" s="83"/>
      <c r="C121" s="87"/>
      <c r="D121" s="115">
        <v>635006</v>
      </c>
      <c r="E121" s="102" t="s">
        <v>534</v>
      </c>
      <c r="F121" s="303"/>
      <c r="G121" s="303"/>
      <c r="H121" s="303"/>
      <c r="I121" s="303">
        <v>500</v>
      </c>
      <c r="J121" s="303">
        <v>500</v>
      </c>
      <c r="K121" s="303">
        <v>500</v>
      </c>
      <c r="L121" s="303">
        <v>500</v>
      </c>
    </row>
    <row r="122" spans="1:12" ht="12.75">
      <c r="A122" s="170" t="s">
        <v>388</v>
      </c>
      <c r="B122" s="83"/>
      <c r="C122" s="87"/>
      <c r="D122" s="115">
        <v>635004</v>
      </c>
      <c r="E122" s="102" t="s">
        <v>506</v>
      </c>
      <c r="F122" s="303"/>
      <c r="G122" s="303"/>
      <c r="H122" s="303"/>
      <c r="I122" s="303">
        <v>0</v>
      </c>
      <c r="J122" s="303">
        <v>0</v>
      </c>
      <c r="K122" s="303">
        <v>0</v>
      </c>
      <c r="L122" s="303">
        <v>0</v>
      </c>
    </row>
    <row r="123" spans="1:12" ht="12.75">
      <c r="A123" s="170" t="s">
        <v>390</v>
      </c>
      <c r="B123" s="83"/>
      <c r="C123" s="87"/>
      <c r="D123" s="115">
        <v>637004</v>
      </c>
      <c r="E123" s="102" t="s">
        <v>503</v>
      </c>
      <c r="F123" s="303"/>
      <c r="G123" s="303"/>
      <c r="H123" s="303"/>
      <c r="I123" s="303">
        <v>700</v>
      </c>
      <c r="J123" s="303">
        <v>700</v>
      </c>
      <c r="K123" s="303">
        <v>700</v>
      </c>
      <c r="L123" s="303">
        <v>700</v>
      </c>
    </row>
    <row r="124" spans="1:12" ht="12.75">
      <c r="A124" s="170" t="s">
        <v>391</v>
      </c>
      <c r="B124" s="173" t="s">
        <v>537</v>
      </c>
      <c r="C124" s="84" t="s">
        <v>542</v>
      </c>
      <c r="D124" s="584" t="s">
        <v>539</v>
      </c>
      <c r="E124" s="584"/>
      <c r="F124" s="298">
        <f>SUM(F125:F126)</f>
        <v>12504</v>
      </c>
      <c r="G124" s="298">
        <f aca="true" t="shared" si="21" ref="G124:L124">SUM(G125:G126)</f>
        <v>0</v>
      </c>
      <c r="H124" s="298">
        <f>SUM(H125:H126)</f>
        <v>12500</v>
      </c>
      <c r="I124" s="298">
        <f t="shared" si="21"/>
        <v>12500</v>
      </c>
      <c r="J124" s="298">
        <f>SUM(J125:J126)</f>
        <v>12500</v>
      </c>
      <c r="K124" s="298">
        <f t="shared" si="21"/>
        <v>12500</v>
      </c>
      <c r="L124" s="298">
        <f t="shared" si="21"/>
        <v>12500</v>
      </c>
    </row>
    <row r="125" spans="1:12" ht="12.75">
      <c r="A125" s="170" t="s">
        <v>394</v>
      </c>
      <c r="B125" s="92"/>
      <c r="C125" s="93"/>
      <c r="D125" s="115">
        <v>637004</v>
      </c>
      <c r="E125" s="89" t="s">
        <v>540</v>
      </c>
      <c r="F125" s="303">
        <v>0</v>
      </c>
      <c r="G125" s="303">
        <v>0</v>
      </c>
      <c r="H125" s="303"/>
      <c r="I125" s="303"/>
      <c r="J125" s="303"/>
      <c r="K125" s="303">
        <v>0</v>
      </c>
      <c r="L125" s="303">
        <v>0</v>
      </c>
    </row>
    <row r="126" spans="1:12" ht="12.75">
      <c r="A126" s="170" t="s">
        <v>396</v>
      </c>
      <c r="B126" s="174"/>
      <c r="C126" s="175"/>
      <c r="D126" s="115">
        <v>637004</v>
      </c>
      <c r="E126" s="89" t="s">
        <v>541</v>
      </c>
      <c r="F126" s="334">
        <v>12504</v>
      </c>
      <c r="G126" s="334">
        <v>0</v>
      </c>
      <c r="H126" s="303">
        <v>12500</v>
      </c>
      <c r="I126" s="303">
        <v>12500</v>
      </c>
      <c r="J126" s="303">
        <v>12500</v>
      </c>
      <c r="K126" s="334">
        <v>12500</v>
      </c>
      <c r="L126" s="334">
        <v>12500</v>
      </c>
    </row>
    <row r="127" spans="1:12" ht="12.75">
      <c r="A127" s="170" t="s">
        <v>398</v>
      </c>
      <c r="B127" s="173" t="s">
        <v>114</v>
      </c>
      <c r="C127" s="84" t="s">
        <v>851</v>
      </c>
      <c r="D127" s="584" t="s">
        <v>543</v>
      </c>
      <c r="E127" s="584"/>
      <c r="F127" s="298">
        <f>SUM(F128:F129)</f>
        <v>11197.06</v>
      </c>
      <c r="G127" s="298">
        <f aca="true" t="shared" si="22" ref="G127:L127">SUM(G128:G129)</f>
        <v>10677.82</v>
      </c>
      <c r="H127" s="298">
        <f>SUM(H128:H129)</f>
        <v>10000</v>
      </c>
      <c r="I127" s="298">
        <f t="shared" si="22"/>
        <v>10000</v>
      </c>
      <c r="J127" s="298">
        <f>SUM(J128:J129)</f>
        <v>8000</v>
      </c>
      <c r="K127" s="298">
        <f t="shared" si="22"/>
        <v>7000</v>
      </c>
      <c r="L127" s="298">
        <f t="shared" si="22"/>
        <v>7000</v>
      </c>
    </row>
    <row r="128" spans="1:12" ht="12.75">
      <c r="A128" s="170" t="s">
        <v>400</v>
      </c>
      <c r="B128" s="83"/>
      <c r="C128" s="87"/>
      <c r="D128" s="115">
        <v>637012</v>
      </c>
      <c r="E128" s="89" t="s">
        <v>230</v>
      </c>
      <c r="F128" s="299">
        <v>11197.06</v>
      </c>
      <c r="G128" s="299">
        <v>8748.86</v>
      </c>
      <c r="H128" s="299">
        <v>9000</v>
      </c>
      <c r="I128" s="305">
        <v>9000</v>
      </c>
      <c r="J128" s="305">
        <v>7000</v>
      </c>
      <c r="K128" s="301">
        <v>6000</v>
      </c>
      <c r="L128" s="301">
        <v>6000</v>
      </c>
    </row>
    <row r="129" spans="1:12" ht="12.75">
      <c r="A129" s="170" t="s">
        <v>402</v>
      </c>
      <c r="B129" s="83"/>
      <c r="C129" s="87"/>
      <c r="D129" s="115">
        <v>635006</v>
      </c>
      <c r="E129" s="89" t="s">
        <v>544</v>
      </c>
      <c r="F129" s="299"/>
      <c r="G129" s="299">
        <v>1928.96</v>
      </c>
      <c r="H129" s="299">
        <v>1000</v>
      </c>
      <c r="I129" s="305">
        <v>1000</v>
      </c>
      <c r="J129" s="305">
        <v>1000</v>
      </c>
      <c r="K129" s="301">
        <v>1000</v>
      </c>
      <c r="L129" s="301">
        <v>1000</v>
      </c>
    </row>
    <row r="130" spans="1:12" s="172" customFormat="1" ht="12.75">
      <c r="A130" s="170" t="s">
        <v>403</v>
      </c>
      <c r="B130" s="91" t="s">
        <v>545</v>
      </c>
      <c r="C130" s="587" t="s">
        <v>546</v>
      </c>
      <c r="D130" s="587"/>
      <c r="E130" s="587"/>
      <c r="F130" s="307">
        <f>F131+F133+F137</f>
        <v>4019.3700000000003</v>
      </c>
      <c r="G130" s="307">
        <f aca="true" t="shared" si="23" ref="G130:L130">G131+G133+G137</f>
        <v>3341.16</v>
      </c>
      <c r="H130" s="307">
        <f>H131+H133+H137</f>
        <v>4300</v>
      </c>
      <c r="I130" s="307">
        <f t="shared" si="23"/>
        <v>4300</v>
      </c>
      <c r="J130" s="307">
        <f>J131+J133+J137</f>
        <v>4300</v>
      </c>
      <c r="K130" s="307">
        <f t="shared" si="23"/>
        <v>3900</v>
      </c>
      <c r="L130" s="307">
        <f t="shared" si="23"/>
        <v>3900</v>
      </c>
    </row>
    <row r="131" spans="1:12" ht="12.75">
      <c r="A131" s="170" t="s">
        <v>405</v>
      </c>
      <c r="B131" s="173"/>
      <c r="C131" s="84" t="s">
        <v>547</v>
      </c>
      <c r="D131" s="584" t="s">
        <v>548</v>
      </c>
      <c r="E131" s="584"/>
      <c r="F131" s="298">
        <f aca="true" t="shared" si="24" ref="F131:L131">SUM(F132)</f>
        <v>976.34</v>
      </c>
      <c r="G131" s="298">
        <f t="shared" si="24"/>
        <v>719.34</v>
      </c>
      <c r="H131" s="298">
        <f t="shared" si="24"/>
        <v>1000</v>
      </c>
      <c r="I131" s="298">
        <f t="shared" si="24"/>
        <v>1000</v>
      </c>
      <c r="J131" s="298">
        <f t="shared" si="24"/>
        <v>1000</v>
      </c>
      <c r="K131" s="298">
        <f t="shared" si="24"/>
        <v>1000</v>
      </c>
      <c r="L131" s="298">
        <f t="shared" si="24"/>
        <v>1000</v>
      </c>
    </row>
    <row r="132" spans="1:12" ht="12.75">
      <c r="A132" s="170" t="s">
        <v>407</v>
      </c>
      <c r="B132" s="83"/>
      <c r="C132" s="87"/>
      <c r="D132" s="115">
        <v>632002</v>
      </c>
      <c r="E132" s="89" t="s">
        <v>323</v>
      </c>
      <c r="F132" s="303">
        <v>976.34</v>
      </c>
      <c r="G132" s="303">
        <v>719.34</v>
      </c>
      <c r="H132" s="303">
        <v>1000</v>
      </c>
      <c r="I132" s="303">
        <v>1000</v>
      </c>
      <c r="J132" s="303">
        <v>1000</v>
      </c>
      <c r="K132" s="303">
        <v>1000</v>
      </c>
      <c r="L132" s="303">
        <v>1000</v>
      </c>
    </row>
    <row r="133" spans="1:12" ht="12.75">
      <c r="A133" s="170" t="s">
        <v>408</v>
      </c>
      <c r="B133" s="173"/>
      <c r="C133" s="84" t="s">
        <v>549</v>
      </c>
      <c r="D133" s="584" t="s">
        <v>550</v>
      </c>
      <c r="E133" s="584"/>
      <c r="F133" s="298">
        <f>SUM(F134:F136)</f>
        <v>580.1</v>
      </c>
      <c r="G133" s="298">
        <f aca="true" t="shared" si="25" ref="G133:L133">SUM(G134:G136)</f>
        <v>1010.55</v>
      </c>
      <c r="H133" s="298">
        <f>SUM(H134:H136)</f>
        <v>1300</v>
      </c>
      <c r="I133" s="298">
        <f t="shared" si="25"/>
        <v>1300</v>
      </c>
      <c r="J133" s="298">
        <f>SUM(J134:J136)</f>
        <v>1300</v>
      </c>
      <c r="K133" s="298">
        <f t="shared" si="25"/>
        <v>1100</v>
      </c>
      <c r="L133" s="298">
        <f t="shared" si="25"/>
        <v>1100</v>
      </c>
    </row>
    <row r="134" spans="1:12" ht="12.75">
      <c r="A134" s="170" t="s">
        <v>409</v>
      </c>
      <c r="B134" s="83"/>
      <c r="C134" s="87"/>
      <c r="D134" s="115">
        <v>632001</v>
      </c>
      <c r="E134" s="89" t="s">
        <v>233</v>
      </c>
      <c r="F134" s="303">
        <v>580.1</v>
      </c>
      <c r="G134" s="303">
        <v>817.63</v>
      </c>
      <c r="H134" s="303">
        <v>800</v>
      </c>
      <c r="I134" s="303">
        <v>800</v>
      </c>
      <c r="J134" s="303">
        <v>800</v>
      </c>
      <c r="K134" s="303">
        <v>600</v>
      </c>
      <c r="L134" s="303">
        <v>600</v>
      </c>
    </row>
    <row r="135" spans="1:12" ht="12.75">
      <c r="A135" s="170" t="s">
        <v>410</v>
      </c>
      <c r="B135" s="83"/>
      <c r="C135" s="87"/>
      <c r="D135" s="176">
        <v>635004</v>
      </c>
      <c r="E135" s="102" t="s">
        <v>506</v>
      </c>
      <c r="F135" s="303"/>
      <c r="G135" s="303">
        <v>192.92</v>
      </c>
      <c r="H135" s="303">
        <v>500</v>
      </c>
      <c r="I135" s="303">
        <v>500</v>
      </c>
      <c r="J135" s="303">
        <v>500</v>
      </c>
      <c r="K135" s="303">
        <v>200</v>
      </c>
      <c r="L135" s="303">
        <v>200</v>
      </c>
    </row>
    <row r="136" spans="1:12" ht="12.75">
      <c r="A136" s="170" t="s">
        <v>412</v>
      </c>
      <c r="B136" s="83"/>
      <c r="C136" s="87"/>
      <c r="D136" s="176">
        <v>635006</v>
      </c>
      <c r="E136" s="102" t="s">
        <v>534</v>
      </c>
      <c r="F136" s="303"/>
      <c r="G136" s="303"/>
      <c r="H136" s="303"/>
      <c r="I136" s="303"/>
      <c r="J136" s="303"/>
      <c r="K136" s="303">
        <v>300</v>
      </c>
      <c r="L136" s="303">
        <v>300</v>
      </c>
    </row>
    <row r="137" spans="1:12" ht="12.75">
      <c r="A137" s="170" t="s">
        <v>414</v>
      </c>
      <c r="B137" s="173"/>
      <c r="C137" s="84" t="s">
        <v>551</v>
      </c>
      <c r="D137" s="584" t="s">
        <v>552</v>
      </c>
      <c r="E137" s="584"/>
      <c r="F137" s="308">
        <f>SUM(F138:F141)</f>
        <v>2462.9300000000003</v>
      </c>
      <c r="G137" s="308">
        <f aca="true" t="shared" si="26" ref="G137:L137">SUM(G138:G141)</f>
        <v>1611.27</v>
      </c>
      <c r="H137" s="308">
        <f>SUM(H138:H141)</f>
        <v>2000</v>
      </c>
      <c r="I137" s="308">
        <f t="shared" si="26"/>
        <v>2000</v>
      </c>
      <c r="J137" s="308">
        <f>SUM(J138:J141)</f>
        <v>2000</v>
      </c>
      <c r="K137" s="308">
        <f t="shared" si="26"/>
        <v>1800</v>
      </c>
      <c r="L137" s="308">
        <f t="shared" si="26"/>
        <v>1800</v>
      </c>
    </row>
    <row r="138" spans="1:12" ht="12.75">
      <c r="A138" s="170" t="s">
        <v>416</v>
      </c>
      <c r="B138" s="174"/>
      <c r="C138" s="175"/>
      <c r="D138" s="115">
        <v>632001</v>
      </c>
      <c r="E138" s="89" t="s">
        <v>233</v>
      </c>
      <c r="F138" s="334">
        <v>820.82</v>
      </c>
      <c r="G138" s="334">
        <v>606.46</v>
      </c>
      <c r="H138" s="303">
        <v>700</v>
      </c>
      <c r="I138" s="303">
        <v>700</v>
      </c>
      <c r="J138" s="303">
        <v>700</v>
      </c>
      <c r="K138" s="334">
        <v>700</v>
      </c>
      <c r="L138" s="334">
        <v>700</v>
      </c>
    </row>
    <row r="139" spans="1:12" ht="12.75">
      <c r="A139" s="170" t="s">
        <v>418</v>
      </c>
      <c r="B139" s="174"/>
      <c r="C139" s="175"/>
      <c r="D139" s="115">
        <v>632002</v>
      </c>
      <c r="E139" s="89" t="s">
        <v>323</v>
      </c>
      <c r="F139" s="334">
        <v>73.45</v>
      </c>
      <c r="G139" s="334">
        <v>11.42</v>
      </c>
      <c r="H139" s="303">
        <v>100</v>
      </c>
      <c r="I139" s="303">
        <v>100</v>
      </c>
      <c r="J139" s="303">
        <v>100</v>
      </c>
      <c r="K139" s="334">
        <v>100</v>
      </c>
      <c r="L139" s="334">
        <v>100</v>
      </c>
    </row>
    <row r="140" spans="1:12" ht="12.75">
      <c r="A140" s="170" t="s">
        <v>398</v>
      </c>
      <c r="B140" s="174"/>
      <c r="C140" s="175"/>
      <c r="D140" s="176">
        <v>635004</v>
      </c>
      <c r="E140" s="102" t="s">
        <v>506</v>
      </c>
      <c r="F140" s="334"/>
      <c r="G140" s="334"/>
      <c r="H140" s="303">
        <v>200</v>
      </c>
      <c r="I140" s="303">
        <v>200</v>
      </c>
      <c r="J140" s="303">
        <v>200</v>
      </c>
      <c r="K140" s="334">
        <v>500</v>
      </c>
      <c r="L140" s="334">
        <v>500</v>
      </c>
    </row>
    <row r="141" spans="1:12" ht="12.75">
      <c r="A141" s="170" t="s">
        <v>400</v>
      </c>
      <c r="B141" s="174"/>
      <c r="C141" s="175"/>
      <c r="D141" s="176">
        <v>635006</v>
      </c>
      <c r="E141" s="102" t="s">
        <v>534</v>
      </c>
      <c r="F141" s="334">
        <v>1568.66</v>
      </c>
      <c r="G141" s="334">
        <v>993.39</v>
      </c>
      <c r="H141" s="303">
        <v>1000</v>
      </c>
      <c r="I141" s="303">
        <v>1000</v>
      </c>
      <c r="J141" s="303">
        <v>1000</v>
      </c>
      <c r="K141" s="334">
        <v>500</v>
      </c>
      <c r="L141" s="334">
        <v>500</v>
      </c>
    </row>
    <row r="142" spans="1:12" s="172" customFormat="1" ht="12.75">
      <c r="A142" s="170" t="s">
        <v>402</v>
      </c>
      <c r="B142" s="91" t="s">
        <v>553</v>
      </c>
      <c r="C142" s="587" t="s">
        <v>554</v>
      </c>
      <c r="D142" s="587"/>
      <c r="E142" s="587"/>
      <c r="F142" s="307">
        <f>F143+F145+F148+F153</f>
        <v>35761.68</v>
      </c>
      <c r="G142" s="307">
        <f aca="true" t="shared" si="27" ref="G142:L142">G143+G145+G148+G153</f>
        <v>33319.43</v>
      </c>
      <c r="H142" s="307">
        <f>H143+H145+H148+H153</f>
        <v>31000</v>
      </c>
      <c r="I142" s="307">
        <f t="shared" si="27"/>
        <v>31000</v>
      </c>
      <c r="J142" s="307">
        <f>J143+J145+J148+J153</f>
        <v>31000</v>
      </c>
      <c r="K142" s="307">
        <f t="shared" si="27"/>
        <v>30200</v>
      </c>
      <c r="L142" s="307">
        <f t="shared" si="27"/>
        <v>30200</v>
      </c>
    </row>
    <row r="143" spans="1:12" ht="12.75">
      <c r="A143" s="170" t="s">
        <v>403</v>
      </c>
      <c r="B143" s="173" t="s">
        <v>114</v>
      </c>
      <c r="C143" s="84" t="s">
        <v>555</v>
      </c>
      <c r="D143" s="584" t="s">
        <v>556</v>
      </c>
      <c r="E143" s="584"/>
      <c r="F143" s="298">
        <f aca="true" t="shared" si="28" ref="F143:L143">SUM(F144)</f>
        <v>0</v>
      </c>
      <c r="G143" s="298">
        <f t="shared" si="28"/>
        <v>0</v>
      </c>
      <c r="H143" s="298">
        <f t="shared" si="28"/>
        <v>0</v>
      </c>
      <c r="I143" s="298">
        <f t="shared" si="28"/>
        <v>0</v>
      </c>
      <c r="J143" s="298">
        <f t="shared" si="28"/>
        <v>0</v>
      </c>
      <c r="K143" s="298">
        <f t="shared" si="28"/>
        <v>0</v>
      </c>
      <c r="L143" s="298">
        <f t="shared" si="28"/>
        <v>0</v>
      </c>
    </row>
    <row r="144" spans="1:12" ht="12.75">
      <c r="A144" s="170" t="s">
        <v>405</v>
      </c>
      <c r="B144" s="83"/>
      <c r="C144" s="87"/>
      <c r="D144" s="115">
        <v>632001</v>
      </c>
      <c r="E144" s="89" t="s">
        <v>233</v>
      </c>
      <c r="F144" s="303"/>
      <c r="G144" s="303"/>
      <c r="H144" s="303"/>
      <c r="I144" s="303">
        <v>0</v>
      </c>
      <c r="J144" s="303">
        <v>0</v>
      </c>
      <c r="K144" s="303"/>
      <c r="L144" s="303"/>
    </row>
    <row r="145" spans="1:12" ht="12.75">
      <c r="A145" s="170" t="s">
        <v>407</v>
      </c>
      <c r="B145" s="173" t="s">
        <v>114</v>
      </c>
      <c r="C145" s="84" t="s">
        <v>557</v>
      </c>
      <c r="D145" s="584" t="s">
        <v>558</v>
      </c>
      <c r="E145" s="584"/>
      <c r="F145" s="298">
        <f>SUM(F146)</f>
        <v>2292.01</v>
      </c>
      <c r="G145" s="298">
        <f>SUM(G146)</f>
        <v>1817.09</v>
      </c>
      <c r="H145" s="298">
        <f>H146+H147</f>
        <v>2200</v>
      </c>
      <c r="I145" s="298">
        <f>I146+I147</f>
        <v>2200</v>
      </c>
      <c r="J145" s="298">
        <f>J146+J147</f>
        <v>2200</v>
      </c>
      <c r="K145" s="298">
        <f>SUM(K146)</f>
        <v>2000</v>
      </c>
      <c r="L145" s="298">
        <f>SUM(L146)</f>
        <v>2000</v>
      </c>
    </row>
    <row r="146" spans="1:12" ht="12.75">
      <c r="A146" s="170" t="s">
        <v>408</v>
      </c>
      <c r="B146" s="83"/>
      <c r="C146" s="87"/>
      <c r="D146" s="115">
        <v>632001</v>
      </c>
      <c r="E146" s="89" t="s">
        <v>233</v>
      </c>
      <c r="F146" s="303">
        <v>2292.01</v>
      </c>
      <c r="G146" s="303">
        <v>1817.09</v>
      </c>
      <c r="H146" s="303">
        <v>2000</v>
      </c>
      <c r="I146" s="303">
        <v>2000</v>
      </c>
      <c r="J146" s="303">
        <v>2000</v>
      </c>
      <c r="K146" s="303">
        <v>2000</v>
      </c>
      <c r="L146" s="303">
        <v>2000</v>
      </c>
    </row>
    <row r="147" spans="1:12" ht="12.75">
      <c r="A147" s="170" t="s">
        <v>409</v>
      </c>
      <c r="B147" s="133"/>
      <c r="C147" s="87"/>
      <c r="D147" s="177">
        <v>635004</v>
      </c>
      <c r="E147" s="102" t="s">
        <v>506</v>
      </c>
      <c r="F147" s="373"/>
      <c r="G147" s="373"/>
      <c r="H147" s="373">
        <v>200</v>
      </c>
      <c r="I147" s="373">
        <v>200</v>
      </c>
      <c r="J147" s="373">
        <v>200</v>
      </c>
      <c r="K147" s="373">
        <v>100</v>
      </c>
      <c r="L147" s="373">
        <v>100</v>
      </c>
    </row>
    <row r="148" spans="1:12" ht="12.75">
      <c r="A148" s="170" t="s">
        <v>410</v>
      </c>
      <c r="B148" s="84" t="s">
        <v>559</v>
      </c>
      <c r="C148" s="84" t="s">
        <v>560</v>
      </c>
      <c r="D148" s="584" t="s">
        <v>561</v>
      </c>
      <c r="E148" s="584"/>
      <c r="F148" s="308">
        <f>SUM(F149:F152)</f>
        <v>32606.33</v>
      </c>
      <c r="G148" s="308">
        <f aca="true" t="shared" si="29" ref="G148:L148">SUM(G149:G152)</f>
        <v>29165.96</v>
      </c>
      <c r="H148" s="308">
        <f>SUM(H149:H152)</f>
        <v>27300</v>
      </c>
      <c r="I148" s="308">
        <f t="shared" si="29"/>
        <v>27300</v>
      </c>
      <c r="J148" s="308">
        <f>SUM(J149:J152)</f>
        <v>27300</v>
      </c>
      <c r="K148" s="308">
        <f t="shared" si="29"/>
        <v>26700</v>
      </c>
      <c r="L148" s="308">
        <f t="shared" si="29"/>
        <v>26700</v>
      </c>
    </row>
    <row r="149" spans="1:12" ht="12.75">
      <c r="A149" s="170" t="s">
        <v>412</v>
      </c>
      <c r="B149" s="99"/>
      <c r="C149" s="178"/>
      <c r="D149" s="178" t="s">
        <v>806</v>
      </c>
      <c r="E149" s="179" t="s">
        <v>562</v>
      </c>
      <c r="F149" s="374">
        <v>848.31</v>
      </c>
      <c r="G149" s="374">
        <v>1035.88</v>
      </c>
      <c r="H149" s="374">
        <v>1000</v>
      </c>
      <c r="I149" s="374">
        <v>1000</v>
      </c>
      <c r="J149" s="374">
        <v>1000</v>
      </c>
      <c r="K149" s="374">
        <v>1000</v>
      </c>
      <c r="L149" s="374">
        <v>1000</v>
      </c>
    </row>
    <row r="150" spans="1:12" ht="12.75">
      <c r="A150" s="375" t="s">
        <v>414</v>
      </c>
      <c r="B150" s="380"/>
      <c r="C150" s="380"/>
      <c r="D150" s="380" t="s">
        <v>806</v>
      </c>
      <c r="E150" s="380" t="s">
        <v>563</v>
      </c>
      <c r="F150" s="381">
        <v>30475.03</v>
      </c>
      <c r="G150" s="381">
        <v>23221.8</v>
      </c>
      <c r="H150" s="381">
        <v>25000</v>
      </c>
      <c r="I150" s="381">
        <v>25000</v>
      </c>
      <c r="J150" s="381">
        <v>25000</v>
      </c>
      <c r="K150" s="381">
        <v>25000</v>
      </c>
      <c r="L150" s="381">
        <v>25000</v>
      </c>
    </row>
    <row r="151" spans="1:12" ht="12.75">
      <c r="A151" s="170" t="s">
        <v>416</v>
      </c>
      <c r="B151" s="376"/>
      <c r="C151" s="377"/>
      <c r="D151" s="378" t="s">
        <v>806</v>
      </c>
      <c r="E151" s="378" t="s">
        <v>564</v>
      </c>
      <c r="F151" s="379">
        <v>1028.34</v>
      </c>
      <c r="G151" s="379">
        <v>4665.62</v>
      </c>
      <c r="H151" s="379">
        <v>1000</v>
      </c>
      <c r="I151" s="379">
        <v>1000</v>
      </c>
      <c r="J151" s="379">
        <v>1000</v>
      </c>
      <c r="K151" s="379">
        <v>500</v>
      </c>
      <c r="L151" s="379">
        <v>500</v>
      </c>
    </row>
    <row r="152" spans="1:12" ht="12.75">
      <c r="A152" s="170" t="s">
        <v>418</v>
      </c>
      <c r="B152" s="99"/>
      <c r="C152" s="100"/>
      <c r="D152" s="102" t="s">
        <v>807</v>
      </c>
      <c r="E152" s="102" t="s">
        <v>565</v>
      </c>
      <c r="F152" s="337">
        <v>254.65</v>
      </c>
      <c r="G152" s="337">
        <v>242.66</v>
      </c>
      <c r="H152" s="337">
        <v>300</v>
      </c>
      <c r="I152" s="337">
        <v>300</v>
      </c>
      <c r="J152" s="337">
        <v>300</v>
      </c>
      <c r="K152" s="337">
        <v>200</v>
      </c>
      <c r="L152" s="337">
        <v>200</v>
      </c>
    </row>
    <row r="153" spans="1:12" ht="12.75">
      <c r="A153" s="170" t="s">
        <v>420</v>
      </c>
      <c r="B153" s="173"/>
      <c r="C153" s="84"/>
      <c r="D153" s="584" t="s">
        <v>566</v>
      </c>
      <c r="E153" s="584"/>
      <c r="F153" s="298">
        <f aca="true" t="shared" si="30" ref="F153:L153">SUM(F154:F154)</f>
        <v>863.34</v>
      </c>
      <c r="G153" s="298">
        <f t="shared" si="30"/>
        <v>2336.38</v>
      </c>
      <c r="H153" s="298">
        <f t="shared" si="30"/>
        <v>1500</v>
      </c>
      <c r="I153" s="298">
        <f t="shared" si="30"/>
        <v>1500</v>
      </c>
      <c r="J153" s="298">
        <f t="shared" si="30"/>
        <v>1500</v>
      </c>
      <c r="K153" s="298">
        <f t="shared" si="30"/>
        <v>1500</v>
      </c>
      <c r="L153" s="298">
        <f t="shared" si="30"/>
        <v>1500</v>
      </c>
    </row>
    <row r="154" spans="1:17" ht="12.75">
      <c r="A154" s="170" t="s">
        <v>422</v>
      </c>
      <c r="B154" s="83"/>
      <c r="C154" s="87"/>
      <c r="D154" s="180">
        <v>635004</v>
      </c>
      <c r="E154" s="17" t="s">
        <v>567</v>
      </c>
      <c r="F154" s="299">
        <v>863.34</v>
      </c>
      <c r="G154" s="299">
        <v>2336.38</v>
      </c>
      <c r="H154" s="299">
        <v>1500</v>
      </c>
      <c r="I154" s="300">
        <v>1500</v>
      </c>
      <c r="J154" s="300">
        <v>1500</v>
      </c>
      <c r="K154" s="301">
        <v>1500</v>
      </c>
      <c r="L154" s="301">
        <v>1500</v>
      </c>
      <c r="M154" s="181"/>
      <c r="N154" s="181"/>
      <c r="O154" s="181"/>
      <c r="P154" s="181"/>
      <c r="Q154" s="181"/>
    </row>
    <row r="155" spans="1:12" ht="12.75">
      <c r="A155" s="170" t="s">
        <v>424</v>
      </c>
      <c r="B155" s="91" t="s">
        <v>568</v>
      </c>
      <c r="C155" s="587" t="s">
        <v>569</v>
      </c>
      <c r="D155" s="587"/>
      <c r="E155" s="587"/>
      <c r="F155" s="307">
        <f aca="true" t="shared" si="31" ref="F155:L155">F156</f>
        <v>21499.41</v>
      </c>
      <c r="G155" s="307">
        <f t="shared" si="31"/>
        <v>15025.42</v>
      </c>
      <c r="H155" s="307">
        <f t="shared" si="31"/>
        <v>15300</v>
      </c>
      <c r="I155" s="307">
        <f t="shared" si="31"/>
        <v>15300</v>
      </c>
      <c r="J155" s="307">
        <f t="shared" si="31"/>
        <v>15300</v>
      </c>
      <c r="K155" s="307">
        <f t="shared" si="31"/>
        <v>12500</v>
      </c>
      <c r="L155" s="307">
        <f t="shared" si="31"/>
        <v>12500</v>
      </c>
    </row>
    <row r="156" spans="1:12" ht="12.75">
      <c r="A156" s="170" t="s">
        <v>572</v>
      </c>
      <c r="B156" s="173"/>
      <c r="C156" s="84" t="s">
        <v>570</v>
      </c>
      <c r="D156" s="584" t="s">
        <v>571</v>
      </c>
      <c r="E156" s="584"/>
      <c r="F156" s="298">
        <f>SUM(F157:F160)</f>
        <v>21499.41</v>
      </c>
      <c r="G156" s="298">
        <f aca="true" t="shared" si="32" ref="G156:L156">SUM(G157:G160)</f>
        <v>15025.42</v>
      </c>
      <c r="H156" s="298">
        <f>SUM(H157:H160)</f>
        <v>15300</v>
      </c>
      <c r="I156" s="298">
        <f t="shared" si="32"/>
        <v>15300</v>
      </c>
      <c r="J156" s="692">
        <f>SUM(J157:J160)</f>
        <v>15300</v>
      </c>
      <c r="K156" s="298">
        <f t="shared" si="32"/>
        <v>12500</v>
      </c>
      <c r="L156" s="298">
        <f t="shared" si="32"/>
        <v>12500</v>
      </c>
    </row>
    <row r="157" spans="1:12" ht="12.75">
      <c r="A157" s="170" t="s">
        <v>573</v>
      </c>
      <c r="B157" s="92"/>
      <c r="C157" s="93"/>
      <c r="D157" s="122">
        <v>634001</v>
      </c>
      <c r="E157" s="95" t="s">
        <v>204</v>
      </c>
      <c r="F157" s="303">
        <v>12246.87</v>
      </c>
      <c r="G157" s="303">
        <v>8695.11</v>
      </c>
      <c r="H157" s="299">
        <v>10000</v>
      </c>
      <c r="I157" s="305">
        <v>9500</v>
      </c>
      <c r="J157" s="381">
        <v>9500</v>
      </c>
      <c r="K157" s="306">
        <v>7000</v>
      </c>
      <c r="L157" s="306">
        <v>7000</v>
      </c>
    </row>
    <row r="158" spans="1:12" ht="12.75">
      <c r="A158" s="170" t="s">
        <v>575</v>
      </c>
      <c r="B158" s="92"/>
      <c r="C158" s="93"/>
      <c r="D158" s="122">
        <v>634002</v>
      </c>
      <c r="E158" s="95" t="s">
        <v>574</v>
      </c>
      <c r="F158" s="303">
        <v>4869.96</v>
      </c>
      <c r="G158" s="303">
        <v>3657.28</v>
      </c>
      <c r="H158" s="299">
        <v>2000</v>
      </c>
      <c r="I158" s="305">
        <v>2600</v>
      </c>
      <c r="J158" s="381">
        <v>2600</v>
      </c>
      <c r="K158" s="306">
        <v>2000</v>
      </c>
      <c r="L158" s="306">
        <v>2000</v>
      </c>
    </row>
    <row r="159" spans="1:12" ht="12.75">
      <c r="A159" s="170" t="s">
        <v>577</v>
      </c>
      <c r="B159" s="83"/>
      <c r="C159" s="87"/>
      <c r="D159" s="115">
        <v>637012</v>
      </c>
      <c r="E159" s="89" t="s">
        <v>576</v>
      </c>
      <c r="F159" s="299">
        <v>3523.16</v>
      </c>
      <c r="G159" s="299">
        <v>2136.89</v>
      </c>
      <c r="H159" s="299">
        <v>2800</v>
      </c>
      <c r="I159" s="305">
        <v>2800</v>
      </c>
      <c r="J159" s="381">
        <v>2800</v>
      </c>
      <c r="K159" s="301">
        <v>3000</v>
      </c>
      <c r="L159" s="301">
        <v>3000</v>
      </c>
    </row>
    <row r="160" spans="1:12" ht="12.75">
      <c r="A160" s="170" t="s">
        <v>805</v>
      </c>
      <c r="B160" s="83"/>
      <c r="C160" s="87"/>
      <c r="D160" s="115">
        <v>637004</v>
      </c>
      <c r="E160" s="89" t="s">
        <v>205</v>
      </c>
      <c r="F160" s="299">
        <v>859.42</v>
      </c>
      <c r="G160" s="299">
        <v>536.14</v>
      </c>
      <c r="H160" s="299">
        <v>500</v>
      </c>
      <c r="I160" s="300">
        <v>400</v>
      </c>
      <c r="J160" s="442">
        <v>400</v>
      </c>
      <c r="K160" s="301">
        <v>500</v>
      </c>
      <c r="L160" s="301">
        <v>500</v>
      </c>
    </row>
    <row r="161" spans="1:12" ht="12.75">
      <c r="A161" s="74"/>
      <c r="B161" s="109"/>
      <c r="C161" s="109"/>
      <c r="D161" s="109"/>
      <c r="E161" s="109"/>
      <c r="F161" s="113"/>
      <c r="G161" s="113"/>
      <c r="H161" s="113"/>
      <c r="I161" s="113"/>
      <c r="J161" s="113"/>
      <c r="K161" s="113"/>
      <c r="L161" s="113"/>
    </row>
    <row r="162" spans="1:12" ht="13.5" thickBot="1">
      <c r="A162" s="74"/>
      <c r="B162" s="109"/>
      <c r="C162" s="109"/>
      <c r="D162" s="109"/>
      <c r="E162" s="109"/>
      <c r="F162" s="113"/>
      <c r="G162" s="113"/>
      <c r="H162" s="113"/>
      <c r="I162" s="113"/>
      <c r="J162" s="113"/>
      <c r="K162" s="113"/>
      <c r="L162" s="113"/>
    </row>
    <row r="163" spans="1:12" ht="12.75" customHeight="1" thickBot="1">
      <c r="A163" s="602"/>
      <c r="B163" s="608" t="s">
        <v>73</v>
      </c>
      <c r="C163" s="608"/>
      <c r="D163" s="609" t="s">
        <v>74</v>
      </c>
      <c r="E163" s="609"/>
      <c r="F163" s="611" t="s">
        <v>75</v>
      </c>
      <c r="G163" s="611"/>
      <c r="H163" s="611"/>
      <c r="I163" s="611"/>
      <c r="J163" s="611"/>
      <c r="K163" s="611"/>
      <c r="L163" s="611"/>
    </row>
    <row r="164" spans="1:12" ht="13.5" thickBot="1">
      <c r="A164" s="602"/>
      <c r="B164" s="602"/>
      <c r="C164" s="608"/>
      <c r="D164" s="609"/>
      <c r="E164" s="609"/>
      <c r="F164" s="611" t="s">
        <v>28</v>
      </c>
      <c r="G164" s="611"/>
      <c r="H164" s="611"/>
      <c r="I164" s="611"/>
      <c r="J164" s="611"/>
      <c r="K164" s="611"/>
      <c r="L164" s="611"/>
    </row>
    <row r="165" spans="1:12" ht="12.75" customHeight="1" thickBot="1">
      <c r="A165" s="602"/>
      <c r="B165" s="602"/>
      <c r="C165" s="608"/>
      <c r="D165" s="609"/>
      <c r="E165" s="609"/>
      <c r="F165" s="606" t="s">
        <v>814</v>
      </c>
      <c r="G165" s="606" t="s">
        <v>858</v>
      </c>
      <c r="H165" s="606" t="s">
        <v>867</v>
      </c>
      <c r="I165" s="626" t="s">
        <v>861</v>
      </c>
      <c r="J165" s="603" t="s">
        <v>933</v>
      </c>
      <c r="K165" s="603" t="s">
        <v>815</v>
      </c>
      <c r="L165" s="603" t="s">
        <v>934</v>
      </c>
    </row>
    <row r="166" spans="1:12" ht="33.75" customHeight="1" thickBot="1">
      <c r="A166" s="602"/>
      <c r="B166" s="602"/>
      <c r="C166" s="608"/>
      <c r="D166" s="609"/>
      <c r="E166" s="609"/>
      <c r="F166" s="606"/>
      <c r="G166" s="606"/>
      <c r="H166" s="606"/>
      <c r="I166" s="626"/>
      <c r="J166" s="603"/>
      <c r="K166" s="603"/>
      <c r="L166" s="603"/>
    </row>
    <row r="167" spans="1:12" ht="13.5" thickBot="1">
      <c r="A167" s="78"/>
      <c r="B167" s="582"/>
      <c r="C167" s="582"/>
      <c r="D167" s="582"/>
      <c r="E167" s="582"/>
      <c r="F167" s="366">
        <f>F168</f>
        <v>0</v>
      </c>
      <c r="G167" s="366">
        <f aca="true" t="shared" si="33" ref="G167:L167">G168</f>
        <v>0</v>
      </c>
      <c r="H167" s="366">
        <f t="shared" si="33"/>
        <v>0</v>
      </c>
      <c r="I167" s="366">
        <f t="shared" si="33"/>
        <v>0</v>
      </c>
      <c r="J167" s="366">
        <f t="shared" si="33"/>
        <v>5000</v>
      </c>
      <c r="K167" s="366">
        <f t="shared" si="33"/>
        <v>0</v>
      </c>
      <c r="L167" s="366">
        <f t="shared" si="33"/>
        <v>0</v>
      </c>
    </row>
    <row r="168" spans="1:12" ht="12.75">
      <c r="A168" s="170"/>
      <c r="B168" s="91" t="s">
        <v>568</v>
      </c>
      <c r="C168" s="587" t="s">
        <v>569</v>
      </c>
      <c r="D168" s="587"/>
      <c r="E168" s="587"/>
      <c r="F168" s="307">
        <f aca="true" t="shared" si="34" ref="F168:L168">F169</f>
        <v>0</v>
      </c>
      <c r="G168" s="307">
        <f t="shared" si="34"/>
        <v>0</v>
      </c>
      <c r="H168" s="307">
        <f t="shared" si="34"/>
        <v>0</v>
      </c>
      <c r="I168" s="307">
        <f t="shared" si="34"/>
        <v>0</v>
      </c>
      <c r="J168" s="307">
        <f t="shared" si="34"/>
        <v>5000</v>
      </c>
      <c r="K168" s="307">
        <f t="shared" si="34"/>
        <v>0</v>
      </c>
      <c r="L168" s="307">
        <f t="shared" si="34"/>
        <v>0</v>
      </c>
    </row>
    <row r="169" spans="1:12" ht="12.75">
      <c r="A169" s="170"/>
      <c r="B169" s="173"/>
      <c r="C169" s="84" t="s">
        <v>570</v>
      </c>
      <c r="D169" s="584" t="s">
        <v>571</v>
      </c>
      <c r="E169" s="584"/>
      <c r="F169" s="298">
        <f aca="true" t="shared" si="35" ref="F169:L169">SUM(F170:F170)</f>
        <v>0</v>
      </c>
      <c r="G169" s="298">
        <f t="shared" si="35"/>
        <v>0</v>
      </c>
      <c r="H169" s="298">
        <f t="shared" si="35"/>
        <v>0</v>
      </c>
      <c r="I169" s="298">
        <f t="shared" si="35"/>
        <v>0</v>
      </c>
      <c r="J169" s="298">
        <f t="shared" si="35"/>
        <v>5000</v>
      </c>
      <c r="K169" s="298">
        <f t="shared" si="35"/>
        <v>0</v>
      </c>
      <c r="L169" s="298">
        <f t="shared" si="35"/>
        <v>0</v>
      </c>
    </row>
    <row r="170" spans="1:12" ht="12.75">
      <c r="A170" s="170"/>
      <c r="B170" s="92"/>
      <c r="C170" s="93"/>
      <c r="D170" s="115">
        <v>714001</v>
      </c>
      <c r="E170" s="89" t="s">
        <v>935</v>
      </c>
      <c r="F170" s="303"/>
      <c r="G170" s="303"/>
      <c r="H170" s="303"/>
      <c r="I170" s="303"/>
      <c r="J170" s="303">
        <v>5000</v>
      </c>
      <c r="K170" s="303"/>
      <c r="L170" s="303"/>
    </row>
    <row r="171" spans="1:12" ht="12.75">
      <c r="A171" s="74"/>
      <c r="B171" s="109"/>
      <c r="C171" s="109"/>
      <c r="D171" s="109"/>
      <c r="E171" s="109"/>
      <c r="F171" s="113"/>
      <c r="G171" s="113"/>
      <c r="H171" s="113"/>
      <c r="I171" s="113"/>
      <c r="J171" s="113"/>
      <c r="K171" s="113"/>
      <c r="L171" s="113"/>
    </row>
    <row r="172" spans="1:12" ht="12.75">
      <c r="A172" s="74"/>
      <c r="B172" s="109"/>
      <c r="C172" s="109"/>
      <c r="D172" s="109"/>
      <c r="E172" s="109"/>
      <c r="F172" s="113"/>
      <c r="G172" s="113"/>
      <c r="H172" s="113"/>
      <c r="I172" s="113"/>
      <c r="J172" s="113"/>
      <c r="K172" s="113"/>
      <c r="L172" s="113"/>
    </row>
    <row r="173" spans="1:12" ht="12.75">
      <c r="A173" s="74"/>
      <c r="B173" s="109"/>
      <c r="C173" s="109"/>
      <c r="D173" s="109"/>
      <c r="E173" s="109"/>
      <c r="F173" s="113"/>
      <c r="G173" s="113"/>
      <c r="H173" s="113"/>
      <c r="I173" s="113"/>
      <c r="J173" s="113"/>
      <c r="K173" s="113"/>
      <c r="L173" s="113"/>
    </row>
    <row r="174" spans="1:12" ht="12.75">
      <c r="A174" s="74"/>
      <c r="B174" s="109"/>
      <c r="C174" s="109"/>
      <c r="D174" s="109"/>
      <c r="E174" s="109"/>
      <c r="F174" s="113"/>
      <c r="G174" s="113"/>
      <c r="H174" s="113"/>
      <c r="I174" s="113"/>
      <c r="J174" s="113"/>
      <c r="K174" s="113"/>
      <c r="L174" s="113"/>
    </row>
    <row r="175" spans="1:12" ht="12.75">
      <c r="A175" s="74"/>
      <c r="B175" s="109"/>
      <c r="C175" s="109"/>
      <c r="D175" s="109"/>
      <c r="E175" s="109"/>
      <c r="F175" s="113"/>
      <c r="G175" s="113"/>
      <c r="H175" s="113"/>
      <c r="I175" s="113"/>
      <c r="J175" s="113"/>
      <c r="K175" s="113"/>
      <c r="L175" s="113"/>
    </row>
    <row r="176" spans="1:12" ht="12.75">
      <c r="A176" s="74"/>
      <c r="B176" s="109"/>
      <c r="C176" s="109"/>
      <c r="D176" s="109"/>
      <c r="E176" s="109"/>
      <c r="F176" s="113"/>
      <c r="G176" s="113"/>
      <c r="H176" s="113"/>
      <c r="I176" s="113"/>
      <c r="J176" s="113"/>
      <c r="K176" s="113"/>
      <c r="L176" s="113"/>
    </row>
    <row r="177" spans="1:12" ht="12.75">
      <c r="A177" s="74"/>
      <c r="B177" s="109"/>
      <c r="C177" s="109"/>
      <c r="D177" s="109"/>
      <c r="E177" s="109"/>
      <c r="F177" s="113"/>
      <c r="G177" s="113"/>
      <c r="H177" s="113"/>
      <c r="I177" s="113"/>
      <c r="J177" s="113"/>
      <c r="K177" s="113"/>
      <c r="L177" s="113"/>
    </row>
    <row r="178" spans="1:12" ht="12.75">
      <c r="A178" s="74"/>
      <c r="B178" s="109"/>
      <c r="C178" s="109"/>
      <c r="D178" s="109"/>
      <c r="E178" s="109"/>
      <c r="F178" s="113"/>
      <c r="G178" s="113"/>
      <c r="H178" s="113"/>
      <c r="I178" s="113"/>
      <c r="J178" s="113"/>
      <c r="K178" s="113"/>
      <c r="L178" s="113"/>
    </row>
    <row r="179" spans="1:12" ht="12.75">
      <c r="A179" s="74"/>
      <c r="B179" s="109"/>
      <c r="C179" s="109"/>
      <c r="D179" s="109"/>
      <c r="E179" s="109"/>
      <c r="F179" s="113"/>
      <c r="G179" s="113"/>
      <c r="H179" s="113"/>
      <c r="I179" s="113"/>
      <c r="J179" s="113"/>
      <c r="K179" s="113"/>
      <c r="L179" s="113"/>
    </row>
    <row r="180" spans="1:12" ht="12.75">
      <c r="A180" s="74"/>
      <c r="B180" s="109"/>
      <c r="C180" s="109"/>
      <c r="D180" s="109"/>
      <c r="E180" s="109"/>
      <c r="F180" s="113"/>
      <c r="G180" s="113"/>
      <c r="H180" s="113"/>
      <c r="I180" s="113"/>
      <c r="J180" s="113"/>
      <c r="K180" s="113"/>
      <c r="L180" s="113"/>
    </row>
    <row r="181" spans="1:12" ht="12.75">
      <c r="A181" s="74"/>
      <c r="B181" s="109"/>
      <c r="C181" s="109"/>
      <c r="D181" s="109"/>
      <c r="E181" s="109"/>
      <c r="F181" s="113"/>
      <c r="G181" s="113"/>
      <c r="H181" s="113"/>
      <c r="I181" s="113"/>
      <c r="J181" s="113"/>
      <c r="K181" s="113"/>
      <c r="L181" s="113"/>
    </row>
    <row r="182" spans="1:12" ht="12.75">
      <c r="A182" s="74"/>
      <c r="B182" s="109"/>
      <c r="C182" s="109"/>
      <c r="D182" s="109"/>
      <c r="E182" s="109"/>
      <c r="F182" s="113"/>
      <c r="G182" s="113"/>
      <c r="H182" s="113"/>
      <c r="I182" s="113"/>
      <c r="J182" s="113"/>
      <c r="K182" s="113"/>
      <c r="L182" s="113"/>
    </row>
    <row r="183" spans="1:12" ht="12.75">
      <c r="A183" s="74"/>
      <c r="B183" s="109"/>
      <c r="C183" s="109"/>
      <c r="D183" s="109"/>
      <c r="E183" s="109"/>
      <c r="F183" s="113"/>
      <c r="G183" s="113"/>
      <c r="H183" s="113"/>
      <c r="I183" s="113"/>
      <c r="J183" s="113"/>
      <c r="K183" s="113"/>
      <c r="L183" s="113"/>
    </row>
    <row r="184" spans="1:12" ht="12.75">
      <c r="A184" s="74"/>
      <c r="B184" s="109"/>
      <c r="C184" s="109"/>
      <c r="D184" s="109"/>
      <c r="E184" s="109"/>
      <c r="F184" s="113"/>
      <c r="G184" s="113"/>
      <c r="H184" s="113"/>
      <c r="I184" s="113"/>
      <c r="J184" s="113"/>
      <c r="K184" s="113"/>
      <c r="L184" s="113"/>
    </row>
    <row r="185" spans="1:12" ht="12.75">
      <c r="A185" s="74"/>
      <c r="B185" s="109"/>
      <c r="C185" s="109"/>
      <c r="D185" s="109"/>
      <c r="E185" s="109"/>
      <c r="F185" s="113"/>
      <c r="G185" s="113"/>
      <c r="H185" s="113"/>
      <c r="I185" s="113"/>
      <c r="J185" s="113"/>
      <c r="K185" s="113"/>
      <c r="L185" s="113"/>
    </row>
    <row r="186" spans="1:12" ht="12.75">
      <c r="A186" s="74"/>
      <c r="B186" s="109"/>
      <c r="C186" s="109"/>
      <c r="D186" s="109"/>
      <c r="E186" s="109"/>
      <c r="F186" s="113"/>
      <c r="G186" s="113"/>
      <c r="H186" s="113"/>
      <c r="I186" s="113"/>
      <c r="J186" s="113"/>
      <c r="K186" s="113"/>
      <c r="L186" s="113"/>
    </row>
    <row r="187" spans="1:12" ht="12.75">
      <c r="A187" s="74"/>
      <c r="B187" s="109"/>
      <c r="C187" s="109"/>
      <c r="D187" s="109"/>
      <c r="E187" s="109"/>
      <c r="F187" s="113"/>
      <c r="G187" s="113"/>
      <c r="H187" s="113"/>
      <c r="I187" s="113"/>
      <c r="J187" s="113"/>
      <c r="K187" s="113"/>
      <c r="L187" s="113"/>
    </row>
    <row r="188" spans="1:12" ht="12.75">
      <c r="A188" s="74"/>
      <c r="B188" s="109"/>
      <c r="C188" s="109"/>
      <c r="D188" s="109"/>
      <c r="E188" s="109"/>
      <c r="F188" s="113"/>
      <c r="G188" s="113"/>
      <c r="H188" s="113"/>
      <c r="I188" s="113"/>
      <c r="J188" s="113"/>
      <c r="K188" s="113"/>
      <c r="L188" s="113"/>
    </row>
    <row r="189" spans="1:12" ht="12.75">
      <c r="A189" s="74"/>
      <c r="B189" s="109"/>
      <c r="C189" s="109"/>
      <c r="D189" s="109"/>
      <c r="E189" s="109"/>
      <c r="F189" s="113"/>
      <c r="G189" s="113"/>
      <c r="H189" s="113"/>
      <c r="I189" s="113"/>
      <c r="J189" s="113"/>
      <c r="K189" s="113"/>
      <c r="L189" s="113"/>
    </row>
    <row r="190" spans="1:12" ht="12.75">
      <c r="A190" s="74"/>
      <c r="B190" s="109"/>
      <c r="C190" s="109"/>
      <c r="D190" s="109"/>
      <c r="E190" s="109"/>
      <c r="F190" s="113"/>
      <c r="G190" s="113"/>
      <c r="H190" s="113"/>
      <c r="I190" s="113"/>
      <c r="J190" s="113"/>
      <c r="K190" s="113"/>
      <c r="L190" s="113"/>
    </row>
    <row r="191" spans="1:12" ht="12.75">
      <c r="A191" s="74"/>
      <c r="B191" s="109"/>
      <c r="C191" s="109"/>
      <c r="D191" s="109"/>
      <c r="E191" s="109"/>
      <c r="F191" s="113"/>
      <c r="G191" s="113"/>
      <c r="H191" s="113"/>
      <c r="I191" s="113"/>
      <c r="J191" s="113"/>
      <c r="K191" s="113"/>
      <c r="L191" s="113"/>
    </row>
    <row r="192" spans="1:12" ht="12.75">
      <c r="A192" s="74"/>
      <c r="B192" s="109"/>
      <c r="C192" s="109"/>
      <c r="D192" s="109"/>
      <c r="E192" s="109"/>
      <c r="F192" s="113"/>
      <c r="G192" s="113"/>
      <c r="H192" s="113"/>
      <c r="I192" s="113"/>
      <c r="J192" s="113"/>
      <c r="K192" s="113"/>
      <c r="L192" s="113"/>
    </row>
    <row r="193" spans="1:12" ht="12.75">
      <c r="A193" s="74"/>
      <c r="B193" s="109"/>
      <c r="C193" s="109"/>
      <c r="D193" s="109"/>
      <c r="E193" s="109"/>
      <c r="F193" s="113"/>
      <c r="G193" s="113"/>
      <c r="H193" s="113"/>
      <c r="I193" s="113"/>
      <c r="J193" s="113"/>
      <c r="K193" s="113"/>
      <c r="L193" s="113"/>
    </row>
    <row r="194" spans="1:12" ht="12.75">
      <c r="A194" s="74"/>
      <c r="B194" s="109"/>
      <c r="C194" s="109"/>
      <c r="D194" s="109"/>
      <c r="E194" s="109"/>
      <c r="F194" s="113"/>
      <c r="G194" s="113"/>
      <c r="H194" s="113"/>
      <c r="I194" s="113"/>
      <c r="J194" s="113"/>
      <c r="K194" s="113"/>
      <c r="L194" s="113"/>
    </row>
    <row r="195" spans="1:12" ht="12.75">
      <c r="A195" s="74"/>
      <c r="B195" s="109"/>
      <c r="C195" s="109"/>
      <c r="D195" s="109"/>
      <c r="E195" s="109"/>
      <c r="F195" s="113"/>
      <c r="G195" s="113"/>
      <c r="H195" s="113"/>
      <c r="I195" s="113"/>
      <c r="J195" s="113"/>
      <c r="K195" s="113"/>
      <c r="L195" s="113"/>
    </row>
    <row r="196" spans="1:12" ht="12.75">
      <c r="A196" s="74"/>
      <c r="B196" s="109"/>
      <c r="C196" s="109"/>
      <c r="D196" s="109"/>
      <c r="E196" s="109"/>
      <c r="F196" s="113"/>
      <c r="G196" s="113"/>
      <c r="H196" s="113"/>
      <c r="I196" s="113"/>
      <c r="J196" s="113"/>
      <c r="K196" s="113"/>
      <c r="L196" s="113"/>
    </row>
    <row r="197" spans="1:12" ht="12.75">
      <c r="A197" s="74"/>
      <c r="B197" s="109"/>
      <c r="C197" s="109"/>
      <c r="D197" s="109"/>
      <c r="E197" s="109"/>
      <c r="F197" s="113"/>
      <c r="G197" s="113"/>
      <c r="H197" s="113"/>
      <c r="I197" s="113"/>
      <c r="J197" s="113"/>
      <c r="K197" s="113"/>
      <c r="L197" s="113"/>
    </row>
    <row r="198" spans="1:12" ht="12.75">
      <c r="A198" s="74"/>
      <c r="B198" s="109"/>
      <c r="C198" s="109"/>
      <c r="D198" s="109"/>
      <c r="E198" s="109"/>
      <c r="F198" s="113"/>
      <c r="G198" s="113"/>
      <c r="H198" s="113"/>
      <c r="I198" s="113"/>
      <c r="J198" s="113"/>
      <c r="K198" s="113"/>
      <c r="L198" s="113"/>
    </row>
    <row r="199" spans="1:12" ht="12.75">
      <c r="A199" s="74"/>
      <c r="B199" s="109"/>
      <c r="C199" s="109"/>
      <c r="D199" s="109"/>
      <c r="E199" s="109"/>
      <c r="F199" s="113"/>
      <c r="G199" s="113"/>
      <c r="H199" s="113"/>
      <c r="I199" s="113"/>
      <c r="J199" s="113"/>
      <c r="K199" s="113"/>
      <c r="L199" s="113"/>
    </row>
    <row r="200" spans="1:12" ht="12.75">
      <c r="A200" s="74"/>
      <c r="B200" s="109"/>
      <c r="C200" s="109"/>
      <c r="D200" s="109"/>
      <c r="E200" s="109"/>
      <c r="F200" s="113"/>
      <c r="G200" s="113"/>
      <c r="H200" s="113"/>
      <c r="I200" s="113"/>
      <c r="J200" s="113"/>
      <c r="K200" s="113"/>
      <c r="L200" s="113"/>
    </row>
    <row r="201" spans="1:12" ht="12.75">
      <c r="A201" s="74"/>
      <c r="B201" s="109"/>
      <c r="C201" s="109"/>
      <c r="D201" s="109"/>
      <c r="E201" s="109"/>
      <c r="F201" s="113"/>
      <c r="G201" s="113"/>
      <c r="H201" s="113"/>
      <c r="I201" s="113"/>
      <c r="J201" s="113"/>
      <c r="K201" s="113"/>
      <c r="L201" s="113"/>
    </row>
    <row r="202" spans="1:12" ht="12.75">
      <c r="A202" s="74"/>
      <c r="B202" s="109"/>
      <c r="C202" s="109"/>
      <c r="D202" s="109"/>
      <c r="E202" s="109"/>
      <c r="F202" s="113"/>
      <c r="G202" s="113"/>
      <c r="H202" s="113"/>
      <c r="I202" s="113"/>
      <c r="J202" s="113"/>
      <c r="K202" s="113"/>
      <c r="L202" s="113"/>
    </row>
    <row r="203" spans="1:12" ht="12.75">
      <c r="A203" s="74"/>
      <c r="B203" s="109"/>
      <c r="C203" s="109"/>
      <c r="D203" s="109"/>
      <c r="E203" s="109"/>
      <c r="F203" s="113"/>
      <c r="G203" s="113"/>
      <c r="H203" s="113"/>
      <c r="I203" s="113"/>
      <c r="J203" s="113"/>
      <c r="K203" s="113"/>
      <c r="L203" s="113"/>
    </row>
    <row r="204" spans="1:12" ht="12.75">
      <c r="A204" s="74"/>
      <c r="B204" s="109"/>
      <c r="C204" s="109"/>
      <c r="D204" s="109"/>
      <c r="E204" s="109"/>
      <c r="F204" s="113"/>
      <c r="G204" s="113"/>
      <c r="H204" s="113"/>
      <c r="I204" s="113"/>
      <c r="J204" s="113"/>
      <c r="K204" s="113"/>
      <c r="L204" s="113"/>
    </row>
    <row r="205" spans="1:12" ht="12.75">
      <c r="A205" s="74"/>
      <c r="B205" s="109"/>
      <c r="C205" s="109"/>
      <c r="D205" s="109"/>
      <c r="E205" s="109"/>
      <c r="F205" s="113"/>
      <c r="G205" s="113"/>
      <c r="H205" s="113"/>
      <c r="I205" s="113"/>
      <c r="J205" s="113"/>
      <c r="K205" s="113"/>
      <c r="L205" s="113"/>
    </row>
    <row r="206" spans="1:12" ht="12.75">
      <c r="A206" s="74"/>
      <c r="B206" s="109"/>
      <c r="C206" s="109"/>
      <c r="D206" s="109"/>
      <c r="E206" s="109"/>
      <c r="F206" s="113"/>
      <c r="G206" s="113"/>
      <c r="H206" s="113"/>
      <c r="I206" s="113"/>
      <c r="J206" s="113"/>
      <c r="K206" s="113"/>
      <c r="L206" s="113"/>
    </row>
    <row r="207" spans="1:12" ht="12.75">
      <c r="A207" s="74"/>
      <c r="B207" s="109"/>
      <c r="C207" s="109"/>
      <c r="D207" s="109"/>
      <c r="E207" s="109"/>
      <c r="F207" s="113"/>
      <c r="G207" s="113"/>
      <c r="H207" s="113"/>
      <c r="I207" s="113"/>
      <c r="J207" s="113"/>
      <c r="K207" s="113"/>
      <c r="L207" s="113"/>
    </row>
    <row r="208" spans="1:12" ht="12.75">
      <c r="A208" s="74"/>
      <c r="B208" s="109"/>
      <c r="C208" s="109"/>
      <c r="D208" s="109"/>
      <c r="E208" s="109"/>
      <c r="F208" s="113"/>
      <c r="G208" s="113"/>
      <c r="H208" s="113"/>
      <c r="I208" s="113"/>
      <c r="J208" s="113"/>
      <c r="K208" s="113"/>
      <c r="L208" s="113"/>
    </row>
    <row r="209" spans="1:12" ht="12.75">
      <c r="A209" s="74"/>
      <c r="B209" s="109"/>
      <c r="C209" s="109"/>
      <c r="D209" s="109"/>
      <c r="E209" s="109"/>
      <c r="F209" s="113"/>
      <c r="G209" s="113"/>
      <c r="H209" s="113"/>
      <c r="I209" s="113"/>
      <c r="J209" s="113"/>
      <c r="K209" s="113"/>
      <c r="L209" s="113"/>
    </row>
    <row r="210" spans="1:12" ht="12.75">
      <c r="A210" s="74"/>
      <c r="B210" s="109"/>
      <c r="C210" s="109"/>
      <c r="D210" s="109"/>
      <c r="E210" s="109"/>
      <c r="F210" s="113"/>
      <c r="G210" s="113"/>
      <c r="H210" s="113"/>
      <c r="I210" s="113"/>
      <c r="J210" s="113"/>
      <c r="K210" s="113"/>
      <c r="L210" s="113"/>
    </row>
    <row r="211" spans="1:12" ht="12.75">
      <c r="A211" s="74"/>
      <c r="B211" s="109"/>
      <c r="C211" s="109"/>
      <c r="D211" s="109"/>
      <c r="E211" s="109"/>
      <c r="F211" s="113"/>
      <c r="G211" s="113"/>
      <c r="H211" s="113"/>
      <c r="I211" s="113"/>
      <c r="J211" s="113"/>
      <c r="K211" s="113"/>
      <c r="L211" s="113"/>
    </row>
    <row r="212" spans="1:12" ht="12.75">
      <c r="A212" s="74"/>
      <c r="B212" s="109"/>
      <c r="C212" s="109"/>
      <c r="D212" s="109"/>
      <c r="E212" s="109"/>
      <c r="F212" s="113"/>
      <c r="G212" s="113"/>
      <c r="H212" s="113"/>
      <c r="I212" s="113"/>
      <c r="J212" s="113"/>
      <c r="K212" s="113"/>
      <c r="L212" s="113"/>
    </row>
    <row r="213" spans="1:12" ht="12.75">
      <c r="A213" s="74"/>
      <c r="B213" s="109"/>
      <c r="C213" s="109"/>
      <c r="D213" s="109"/>
      <c r="E213" s="109"/>
      <c r="F213" s="113"/>
      <c r="G213" s="113"/>
      <c r="H213" s="113"/>
      <c r="I213" s="113"/>
      <c r="J213" s="113"/>
      <c r="K213" s="113"/>
      <c r="L213" s="113"/>
    </row>
    <row r="214" spans="1:12" ht="12.75">
      <c r="A214" s="74"/>
      <c r="B214" s="109"/>
      <c r="C214" s="109"/>
      <c r="D214" s="109"/>
      <c r="E214" s="109"/>
      <c r="F214" s="113"/>
      <c r="G214" s="113"/>
      <c r="H214" s="113"/>
      <c r="I214" s="113"/>
      <c r="J214" s="113"/>
      <c r="K214" s="113"/>
      <c r="L214" s="113"/>
    </row>
    <row r="215" spans="1:12" ht="12.75">
      <c r="A215" s="74"/>
      <c r="B215" s="109"/>
      <c r="C215" s="109"/>
      <c r="D215" s="109"/>
      <c r="E215" s="109"/>
      <c r="F215" s="113"/>
      <c r="G215" s="113"/>
      <c r="H215" s="113"/>
      <c r="I215" s="113"/>
      <c r="J215" s="113"/>
      <c r="K215" s="113"/>
      <c r="L215" s="113"/>
    </row>
    <row r="216" spans="1:12" ht="12.75">
      <c r="A216" s="74"/>
      <c r="B216" s="109"/>
      <c r="C216" s="109"/>
      <c r="D216" s="109"/>
      <c r="E216" s="109"/>
      <c r="F216" s="113"/>
      <c r="G216" s="113"/>
      <c r="H216" s="113"/>
      <c r="I216" s="113"/>
      <c r="J216" s="113"/>
      <c r="K216" s="113"/>
      <c r="L216" s="113"/>
    </row>
    <row r="217" spans="1:12" ht="12.75">
      <c r="A217" s="74"/>
      <c r="B217" s="109"/>
      <c r="C217" s="109"/>
      <c r="D217" s="109"/>
      <c r="E217" s="109"/>
      <c r="F217" s="113"/>
      <c r="G217" s="113"/>
      <c r="H217" s="113"/>
      <c r="I217" s="113"/>
      <c r="J217" s="113"/>
      <c r="K217" s="113"/>
      <c r="L217" s="113"/>
    </row>
    <row r="218" spans="1:12" ht="12.75">
      <c r="A218" s="74"/>
      <c r="B218" s="109"/>
      <c r="C218" s="109"/>
      <c r="D218" s="109"/>
      <c r="E218" s="109"/>
      <c r="F218" s="113"/>
      <c r="G218" s="113"/>
      <c r="H218" s="113"/>
      <c r="I218" s="113"/>
      <c r="J218" s="113"/>
      <c r="K218" s="113"/>
      <c r="L218" s="113"/>
    </row>
    <row r="219" spans="1:12" ht="12.75">
      <c r="A219" s="74"/>
      <c r="B219" s="109"/>
      <c r="C219" s="109"/>
      <c r="D219" s="109"/>
      <c r="E219" s="109"/>
      <c r="F219" s="113"/>
      <c r="G219" s="113"/>
      <c r="H219" s="113"/>
      <c r="I219" s="113"/>
      <c r="J219" s="113"/>
      <c r="K219" s="113"/>
      <c r="L219" s="113"/>
    </row>
    <row r="220" spans="1:12" ht="12.75">
      <c r="A220" s="74"/>
      <c r="B220" s="109"/>
      <c r="C220" s="109"/>
      <c r="D220" s="109"/>
      <c r="E220" s="109"/>
      <c r="F220" s="113"/>
      <c r="G220" s="113"/>
      <c r="H220" s="113"/>
      <c r="I220" s="113"/>
      <c r="J220" s="113"/>
      <c r="K220" s="113"/>
      <c r="L220" s="113"/>
    </row>
    <row r="221" spans="1:12" ht="12.75">
      <c r="A221" s="74"/>
      <c r="B221" s="109"/>
      <c r="C221" s="109"/>
      <c r="D221" s="109"/>
      <c r="E221" s="109"/>
      <c r="F221" s="113"/>
      <c r="G221" s="113"/>
      <c r="H221" s="113"/>
      <c r="I221" s="113"/>
      <c r="J221" s="113"/>
      <c r="K221" s="113"/>
      <c r="L221" s="113"/>
    </row>
    <row r="222" spans="1:12" ht="12.75">
      <c r="A222" s="74"/>
      <c r="B222" s="109"/>
      <c r="C222" s="109"/>
      <c r="D222" s="109"/>
      <c r="E222" s="109"/>
      <c r="F222" s="113"/>
      <c r="G222" s="113"/>
      <c r="H222" s="113"/>
      <c r="I222" s="113"/>
      <c r="J222" s="113"/>
      <c r="K222" s="113"/>
      <c r="L222" s="113"/>
    </row>
    <row r="223" spans="1:12" ht="12.75">
      <c r="A223" s="74"/>
      <c r="B223" s="109"/>
      <c r="C223" s="109"/>
      <c r="D223" s="109"/>
      <c r="E223" s="109"/>
      <c r="F223" s="113"/>
      <c r="G223" s="113"/>
      <c r="H223" s="113"/>
      <c r="I223" s="113"/>
      <c r="J223" s="113"/>
      <c r="K223" s="113"/>
      <c r="L223" s="113"/>
    </row>
    <row r="224" spans="1:12" ht="12.75">
      <c r="A224" s="74"/>
      <c r="B224" s="109"/>
      <c r="C224" s="109"/>
      <c r="D224" s="109"/>
      <c r="E224" s="109"/>
      <c r="F224" s="113"/>
      <c r="G224" s="113"/>
      <c r="H224" s="113"/>
      <c r="I224" s="113"/>
      <c r="J224" s="113"/>
      <c r="K224" s="113"/>
      <c r="L224" s="113"/>
    </row>
    <row r="225" spans="1:12" ht="12.75">
      <c r="A225" s="74"/>
      <c r="B225" s="109"/>
      <c r="C225" s="109"/>
      <c r="D225" s="109"/>
      <c r="E225" s="109"/>
      <c r="F225" s="113"/>
      <c r="G225" s="113"/>
      <c r="H225" s="113"/>
      <c r="I225" s="113"/>
      <c r="J225" s="113"/>
      <c r="K225" s="113"/>
      <c r="L225" s="113"/>
    </row>
    <row r="226" spans="1:12" ht="12.75">
      <c r="A226" s="74"/>
      <c r="B226" s="109"/>
      <c r="C226" s="109"/>
      <c r="D226" s="109"/>
      <c r="E226" s="109"/>
      <c r="F226" s="113"/>
      <c r="G226" s="113"/>
      <c r="H226" s="113"/>
      <c r="I226" s="113"/>
      <c r="J226" s="113"/>
      <c r="K226" s="113"/>
      <c r="L226" s="113"/>
    </row>
    <row r="227" spans="1:12" ht="12.75">
      <c r="A227" s="74"/>
      <c r="B227" s="109"/>
      <c r="C227" s="109"/>
      <c r="D227" s="109"/>
      <c r="E227" s="109"/>
      <c r="F227" s="113"/>
      <c r="G227" s="113"/>
      <c r="H227" s="113"/>
      <c r="I227" s="113"/>
      <c r="J227" s="113"/>
      <c r="K227" s="113"/>
      <c r="L227" s="113"/>
    </row>
    <row r="228" spans="1:12" ht="12.75">
      <c r="A228" s="74"/>
      <c r="B228" s="109"/>
      <c r="C228" s="109"/>
      <c r="D228" s="109"/>
      <c r="E228" s="109"/>
      <c r="F228" s="113"/>
      <c r="G228" s="113"/>
      <c r="H228" s="113"/>
      <c r="I228" s="113"/>
      <c r="J228" s="113"/>
      <c r="K228" s="113"/>
      <c r="L228" s="113"/>
    </row>
    <row r="229" spans="1:12" ht="12.75">
      <c r="A229" s="74"/>
      <c r="B229" s="109"/>
      <c r="C229" s="109"/>
      <c r="D229" s="109"/>
      <c r="E229" s="109"/>
      <c r="F229" s="113"/>
      <c r="G229" s="113"/>
      <c r="H229" s="113"/>
      <c r="I229" s="113"/>
      <c r="J229" s="113"/>
      <c r="K229" s="113"/>
      <c r="L229" s="113"/>
    </row>
    <row r="230" spans="1:12" ht="12.75">
      <c r="A230" s="74"/>
      <c r="B230" s="109"/>
      <c r="C230" s="109"/>
      <c r="D230" s="109"/>
      <c r="E230" s="109"/>
      <c r="F230" s="113"/>
      <c r="G230" s="113"/>
      <c r="H230" s="113"/>
      <c r="I230" s="113"/>
      <c r="J230" s="113"/>
      <c r="K230" s="113"/>
      <c r="L230" s="113"/>
    </row>
    <row r="231" spans="1:12" ht="12.75">
      <c r="A231" s="74"/>
      <c r="B231" s="109"/>
      <c r="C231" s="109"/>
      <c r="D231" s="109"/>
      <c r="E231" s="109"/>
      <c r="F231" s="113"/>
      <c r="G231" s="113"/>
      <c r="H231" s="113"/>
      <c r="I231" s="113"/>
      <c r="J231" s="113"/>
      <c r="K231" s="113"/>
      <c r="L231" s="113"/>
    </row>
    <row r="232" spans="1:12" ht="12.75">
      <c r="A232" s="74"/>
      <c r="B232" s="109"/>
      <c r="C232" s="109"/>
      <c r="D232" s="109"/>
      <c r="E232" s="109"/>
      <c r="F232" s="113"/>
      <c r="G232" s="113"/>
      <c r="H232" s="113"/>
      <c r="I232" s="113"/>
      <c r="J232" s="113"/>
      <c r="K232" s="113"/>
      <c r="L232" s="113"/>
    </row>
    <row r="233" spans="1:12" ht="12.75">
      <c r="A233" s="74"/>
      <c r="B233" s="109"/>
      <c r="C233" s="109"/>
      <c r="D233" s="109"/>
      <c r="E233" s="109"/>
      <c r="F233" s="113"/>
      <c r="G233" s="113"/>
      <c r="H233" s="113"/>
      <c r="I233" s="113"/>
      <c r="J233" s="113"/>
      <c r="K233" s="113"/>
      <c r="L233" s="113"/>
    </row>
    <row r="234" spans="1:12" ht="12.75">
      <c r="A234" s="74"/>
      <c r="B234" s="109"/>
      <c r="C234" s="109"/>
      <c r="D234" s="109"/>
      <c r="E234" s="109"/>
      <c r="F234" s="113"/>
      <c r="G234" s="113"/>
      <c r="H234" s="113"/>
      <c r="I234" s="113"/>
      <c r="J234" s="113"/>
      <c r="K234" s="113"/>
      <c r="L234" s="113"/>
    </row>
    <row r="235" spans="1:12" ht="12.75">
      <c r="A235" s="74"/>
      <c r="B235" s="109"/>
      <c r="C235" s="109"/>
      <c r="D235" s="109"/>
      <c r="E235" s="109"/>
      <c r="F235" s="113"/>
      <c r="G235" s="113"/>
      <c r="H235" s="113"/>
      <c r="I235" s="113"/>
      <c r="J235" s="113"/>
      <c r="K235" s="113"/>
      <c r="L235" s="113"/>
    </row>
    <row r="236" spans="1:12" ht="12.75">
      <c r="A236" s="74"/>
      <c r="B236" s="109"/>
      <c r="C236" s="109"/>
      <c r="D236" s="109"/>
      <c r="E236" s="109"/>
      <c r="F236" s="113"/>
      <c r="G236" s="113"/>
      <c r="H236" s="113"/>
      <c r="I236" s="113"/>
      <c r="J236" s="113"/>
      <c r="K236" s="113"/>
      <c r="L236" s="113"/>
    </row>
    <row r="237" spans="1:12" ht="12.75">
      <c r="A237" s="74"/>
      <c r="B237" s="109"/>
      <c r="C237" s="109"/>
      <c r="D237" s="109"/>
      <c r="E237" s="109"/>
      <c r="F237" s="113"/>
      <c r="G237" s="113"/>
      <c r="H237" s="113"/>
      <c r="I237" s="113"/>
      <c r="J237" s="113"/>
      <c r="K237" s="113"/>
      <c r="L237" s="113"/>
    </row>
    <row r="238" spans="1:12" ht="12.75">
      <c r="A238" s="74"/>
      <c r="B238" s="109"/>
      <c r="C238" s="109"/>
      <c r="D238" s="109"/>
      <c r="E238" s="109"/>
      <c r="F238" s="113"/>
      <c r="G238" s="113"/>
      <c r="H238" s="113"/>
      <c r="I238" s="113"/>
      <c r="J238" s="113"/>
      <c r="K238" s="113"/>
      <c r="L238" s="113"/>
    </row>
    <row r="239" spans="1:12" ht="12.75">
      <c r="A239" s="74"/>
      <c r="B239" s="109"/>
      <c r="C239" s="109"/>
      <c r="D239" s="109"/>
      <c r="E239" s="109"/>
      <c r="F239" s="113"/>
      <c r="G239" s="113"/>
      <c r="H239" s="113"/>
      <c r="I239" s="113"/>
      <c r="J239" s="113"/>
      <c r="K239" s="113"/>
      <c r="L239" s="113"/>
    </row>
    <row r="240" spans="1:12" ht="12.75">
      <c r="A240" s="74"/>
      <c r="B240" s="109"/>
      <c r="C240" s="109"/>
      <c r="D240" s="109"/>
      <c r="E240" s="109"/>
      <c r="F240" s="113"/>
      <c r="G240" s="113"/>
      <c r="H240" s="113"/>
      <c r="I240" s="113"/>
      <c r="J240" s="113"/>
      <c r="K240" s="113"/>
      <c r="L240" s="113"/>
    </row>
    <row r="241" spans="1:12" ht="12.75">
      <c r="A241" s="74"/>
      <c r="B241" s="109"/>
      <c r="C241" s="109"/>
      <c r="D241" s="109"/>
      <c r="E241" s="109"/>
      <c r="F241" s="113"/>
      <c r="G241" s="113"/>
      <c r="H241" s="113"/>
      <c r="I241" s="113"/>
      <c r="J241" s="113"/>
      <c r="K241" s="113"/>
      <c r="L241" s="113"/>
    </row>
    <row r="242" spans="1:12" ht="12.75">
      <c r="A242" s="74"/>
      <c r="B242" s="109"/>
      <c r="C242" s="109"/>
      <c r="D242" s="109"/>
      <c r="E242" s="109"/>
      <c r="F242" s="113"/>
      <c r="G242" s="113"/>
      <c r="H242" s="113"/>
      <c r="I242" s="113"/>
      <c r="J242" s="113"/>
      <c r="K242" s="113"/>
      <c r="L242" s="113"/>
    </row>
    <row r="243" spans="1:12" ht="12.75">
      <c r="A243" s="74"/>
      <c r="B243" s="109"/>
      <c r="C243" s="109"/>
      <c r="D243" s="109"/>
      <c r="E243" s="109"/>
      <c r="F243" s="113"/>
      <c r="G243" s="113"/>
      <c r="H243" s="113"/>
      <c r="I243" s="113"/>
      <c r="J243" s="113"/>
      <c r="K243" s="113"/>
      <c r="L243" s="113"/>
    </row>
    <row r="244" ht="12.75">
      <c r="A244" s="74"/>
    </row>
    <row r="245" ht="12.75">
      <c r="A245" s="74"/>
    </row>
  </sheetData>
  <sheetProtection selectLockedCells="1" selectUnlockedCells="1"/>
  <mergeCells count="63">
    <mergeCell ref="D145:E145"/>
    <mergeCell ref="D148:E148"/>
    <mergeCell ref="D153:E153"/>
    <mergeCell ref="C155:E155"/>
    <mergeCell ref="D156:E156"/>
    <mergeCell ref="C130:E130"/>
    <mergeCell ref="D131:E131"/>
    <mergeCell ref="D133:E133"/>
    <mergeCell ref="D137:E137"/>
    <mergeCell ref="C142:E142"/>
    <mergeCell ref="D143:E143"/>
    <mergeCell ref="D102:E102"/>
    <mergeCell ref="D108:E108"/>
    <mergeCell ref="D124:E124"/>
    <mergeCell ref="D111:E111"/>
    <mergeCell ref="D117:E117"/>
    <mergeCell ref="D127:E127"/>
    <mergeCell ref="D65:E65"/>
    <mergeCell ref="D72:E72"/>
    <mergeCell ref="D78:E78"/>
    <mergeCell ref="D85:E85"/>
    <mergeCell ref="D90:E90"/>
    <mergeCell ref="D96:E96"/>
    <mergeCell ref="D33:E33"/>
    <mergeCell ref="D38:E38"/>
    <mergeCell ref="D44:E44"/>
    <mergeCell ref="D50:E50"/>
    <mergeCell ref="D54:E54"/>
    <mergeCell ref="D60:E60"/>
    <mergeCell ref="B8:E8"/>
    <mergeCell ref="C9:E9"/>
    <mergeCell ref="D10:E10"/>
    <mergeCell ref="D15:E15"/>
    <mergeCell ref="D21:E21"/>
    <mergeCell ref="D26:E26"/>
    <mergeCell ref="F5:L5"/>
    <mergeCell ref="F6:F7"/>
    <mergeCell ref="G6:G7"/>
    <mergeCell ref="H6:H7"/>
    <mergeCell ref="I6:I7"/>
    <mergeCell ref="J6:J7"/>
    <mergeCell ref="K6:K7"/>
    <mergeCell ref="L6:L7"/>
    <mergeCell ref="F165:F166"/>
    <mergeCell ref="G165:G166"/>
    <mergeCell ref="H165:H166"/>
    <mergeCell ref="I165:I166"/>
    <mergeCell ref="J165:J166"/>
    <mergeCell ref="A2:K2"/>
    <mergeCell ref="A4:A7"/>
    <mergeCell ref="B4:C7"/>
    <mergeCell ref="D4:E7"/>
    <mergeCell ref="F4:L4"/>
    <mergeCell ref="K165:K166"/>
    <mergeCell ref="L165:L166"/>
    <mergeCell ref="B167:E167"/>
    <mergeCell ref="C168:E168"/>
    <mergeCell ref="D169:E169"/>
    <mergeCell ref="A163:A166"/>
    <mergeCell ref="B163:C166"/>
    <mergeCell ref="D163:E166"/>
    <mergeCell ref="F163:L163"/>
    <mergeCell ref="F164:L164"/>
  </mergeCells>
  <printOptions horizontalCentered="1"/>
  <pageMargins left="0.5902777777777778" right="0.39375" top="0.5902777777777778" bottom="0.39375" header="0.5118055555555555" footer="0.5118055555555555"/>
  <pageSetup horizontalDpi="600" verticalDpi="600" orientation="landscape" paperSize="9" scale="8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124" zoomScaleNormal="124" zoomScalePageLayoutView="0" workbookViewId="0" topLeftCell="A1">
      <selection activeCell="J2" sqref="J1:J16384"/>
    </sheetView>
  </sheetViews>
  <sheetFormatPr defaultColWidth="11.57421875" defaultRowHeight="12.75"/>
  <cols>
    <col min="1" max="1" width="4.28125" style="0" customWidth="1"/>
    <col min="2" max="2" width="3.8515625" style="0" customWidth="1"/>
    <col min="3" max="3" width="8.57421875" style="0" customWidth="1"/>
    <col min="4" max="4" width="7.00390625" style="0" customWidth="1"/>
    <col min="5" max="5" width="35.28125" style="0" customWidth="1"/>
    <col min="6" max="6" width="11.28125" style="86" customWidth="1"/>
    <col min="7" max="7" width="10.421875" style="86" customWidth="1"/>
    <col min="8" max="9" width="11.28125" style="169" customWidth="1"/>
    <col min="10" max="10" width="10.421875" style="169" customWidth="1"/>
    <col min="11" max="12" width="10.8515625" style="86" customWidth="1"/>
    <col min="13" max="14" width="11.57421875" style="0" customWidth="1"/>
    <col min="15" max="15" width="29.28125" style="0" customWidth="1"/>
    <col min="16" max="18" width="0" style="0" hidden="1" customWidth="1"/>
  </cols>
  <sheetData>
    <row r="1" spans="1:12" ht="20.25" customHeight="1">
      <c r="A1" s="599" t="s">
        <v>578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135"/>
    </row>
    <row r="2" spans="1:12" ht="12.75">
      <c r="A2" s="125"/>
      <c r="B2" s="125"/>
      <c r="C2" s="125"/>
      <c r="D2" s="125"/>
      <c r="E2" s="125"/>
      <c r="F2" s="182"/>
      <c r="G2" s="182"/>
      <c r="H2" s="182"/>
      <c r="I2" s="182"/>
      <c r="J2" s="182"/>
      <c r="K2" s="182"/>
      <c r="L2" s="183"/>
    </row>
    <row r="3" spans="1:12" ht="12.75" customHeight="1">
      <c r="A3" s="629"/>
      <c r="B3" s="630" t="s">
        <v>73</v>
      </c>
      <c r="C3" s="630"/>
      <c r="D3" s="631" t="s">
        <v>74</v>
      </c>
      <c r="E3" s="631"/>
      <c r="F3" s="589" t="s">
        <v>308</v>
      </c>
      <c r="G3" s="589"/>
      <c r="H3" s="589"/>
      <c r="I3" s="589"/>
      <c r="J3" s="589"/>
      <c r="K3" s="589"/>
      <c r="L3" s="589"/>
    </row>
    <row r="4" spans="1:12" ht="12.75">
      <c r="A4" s="629"/>
      <c r="B4" s="629"/>
      <c r="C4" s="630"/>
      <c r="D4" s="631"/>
      <c r="E4" s="631"/>
      <c r="F4" s="590" t="s">
        <v>21</v>
      </c>
      <c r="G4" s="590"/>
      <c r="H4" s="590"/>
      <c r="I4" s="590"/>
      <c r="J4" s="590"/>
      <c r="K4" s="590"/>
      <c r="L4" s="590"/>
    </row>
    <row r="5" spans="1:12" ht="12.75" customHeight="1">
      <c r="A5" s="629"/>
      <c r="B5" s="629"/>
      <c r="C5" s="630"/>
      <c r="D5" s="631"/>
      <c r="E5" s="631"/>
      <c r="F5" s="591" t="s">
        <v>814</v>
      </c>
      <c r="G5" s="591" t="s">
        <v>858</v>
      </c>
      <c r="H5" s="591" t="s">
        <v>867</v>
      </c>
      <c r="I5" s="592" t="s">
        <v>861</v>
      </c>
      <c r="J5" s="593" t="s">
        <v>943</v>
      </c>
      <c r="K5" s="593" t="s">
        <v>944</v>
      </c>
      <c r="L5" s="632" t="s">
        <v>945</v>
      </c>
    </row>
    <row r="6" spans="1:12" ht="38.25" customHeight="1">
      <c r="A6" s="629"/>
      <c r="B6" s="629"/>
      <c r="C6" s="630"/>
      <c r="D6" s="631"/>
      <c r="E6" s="631"/>
      <c r="F6" s="591"/>
      <c r="G6" s="591"/>
      <c r="H6" s="591"/>
      <c r="I6" s="592"/>
      <c r="J6" s="593"/>
      <c r="K6" s="593"/>
      <c r="L6" s="632"/>
    </row>
    <row r="7" spans="1:12" ht="18.75" customHeight="1">
      <c r="A7" s="184"/>
      <c r="B7" s="582" t="s">
        <v>579</v>
      </c>
      <c r="C7" s="582"/>
      <c r="D7" s="582"/>
      <c r="E7" s="582"/>
      <c r="F7" s="366">
        <f aca="true" t="shared" si="0" ref="F7:L7">F8+F13</f>
        <v>85055.16</v>
      </c>
      <c r="G7" s="366">
        <f t="shared" si="0"/>
        <v>95836</v>
      </c>
      <c r="H7" s="366">
        <f t="shared" si="0"/>
        <v>85600</v>
      </c>
      <c r="I7" s="366">
        <f t="shared" si="0"/>
        <v>70300</v>
      </c>
      <c r="J7" s="366">
        <f t="shared" si="0"/>
        <v>73300</v>
      </c>
      <c r="K7" s="366">
        <f t="shared" si="0"/>
        <v>70200</v>
      </c>
      <c r="L7" s="366">
        <f t="shared" si="0"/>
        <v>72000</v>
      </c>
    </row>
    <row r="8" spans="1:12" s="172" customFormat="1" ht="12.75">
      <c r="A8" s="185" t="s">
        <v>78</v>
      </c>
      <c r="B8" s="186" t="s">
        <v>79</v>
      </c>
      <c r="C8" s="633" t="s">
        <v>80</v>
      </c>
      <c r="D8" s="633"/>
      <c r="E8" s="633"/>
      <c r="F8" s="367">
        <f aca="true" t="shared" si="1" ref="F8:L8">SUM(F9)</f>
        <v>39028.58</v>
      </c>
      <c r="G8" s="367">
        <f t="shared" si="1"/>
        <v>32375.54</v>
      </c>
      <c r="H8" s="367">
        <f t="shared" si="1"/>
        <v>38500</v>
      </c>
      <c r="I8" s="367">
        <f t="shared" si="1"/>
        <v>19200</v>
      </c>
      <c r="J8" s="367">
        <f t="shared" si="1"/>
        <v>43200</v>
      </c>
      <c r="K8" s="367">
        <f t="shared" si="1"/>
        <v>43500</v>
      </c>
      <c r="L8" s="367">
        <f t="shared" si="1"/>
        <v>43500</v>
      </c>
    </row>
    <row r="9" spans="1:12" ht="12.75">
      <c r="A9" s="185" t="s">
        <v>81</v>
      </c>
      <c r="B9" s="92"/>
      <c r="C9" s="84" t="s">
        <v>580</v>
      </c>
      <c r="D9" s="628" t="s">
        <v>581</v>
      </c>
      <c r="E9" s="628"/>
      <c r="F9" s="298">
        <f aca="true" t="shared" si="2" ref="F9:L9">SUM(F10:F12)</f>
        <v>39028.58</v>
      </c>
      <c r="G9" s="298">
        <f t="shared" si="2"/>
        <v>32375.54</v>
      </c>
      <c r="H9" s="298">
        <f t="shared" si="2"/>
        <v>38500</v>
      </c>
      <c r="I9" s="298">
        <f t="shared" si="2"/>
        <v>19200</v>
      </c>
      <c r="J9" s="298">
        <f t="shared" si="2"/>
        <v>43200</v>
      </c>
      <c r="K9" s="298">
        <f t="shared" si="2"/>
        <v>43500</v>
      </c>
      <c r="L9" s="298">
        <f t="shared" si="2"/>
        <v>43500</v>
      </c>
    </row>
    <row r="10" spans="1:12" ht="12.75">
      <c r="A10" s="185" t="s">
        <v>84</v>
      </c>
      <c r="B10" s="83" t="s">
        <v>812</v>
      </c>
      <c r="C10" s="141"/>
      <c r="D10" s="115">
        <v>635006</v>
      </c>
      <c r="E10" s="89" t="s">
        <v>582</v>
      </c>
      <c r="F10" s="299">
        <v>83.18</v>
      </c>
      <c r="G10" s="299">
        <v>479.24</v>
      </c>
      <c r="H10" s="299">
        <v>500</v>
      </c>
      <c r="I10" s="300">
        <v>500</v>
      </c>
      <c r="J10" s="299">
        <v>500</v>
      </c>
      <c r="K10" s="301">
        <v>500</v>
      </c>
      <c r="L10" s="301">
        <v>500</v>
      </c>
    </row>
    <row r="11" spans="1:12" ht="12.75">
      <c r="A11" s="185" t="s">
        <v>86</v>
      </c>
      <c r="B11" s="83" t="s">
        <v>812</v>
      </c>
      <c r="C11" s="141"/>
      <c r="D11" s="115">
        <v>635006</v>
      </c>
      <c r="E11" s="89" t="s">
        <v>842</v>
      </c>
      <c r="F11" s="299">
        <v>5352.73</v>
      </c>
      <c r="G11" s="299">
        <v>297.67</v>
      </c>
      <c r="H11" s="299">
        <v>3000</v>
      </c>
      <c r="I11" s="300">
        <v>3000</v>
      </c>
      <c r="J11" s="299">
        <v>7000</v>
      </c>
      <c r="K11" s="301">
        <v>3000</v>
      </c>
      <c r="L11" s="301">
        <v>3000</v>
      </c>
    </row>
    <row r="12" spans="1:12" ht="12.75">
      <c r="A12" s="185" t="s">
        <v>88</v>
      </c>
      <c r="B12" s="83" t="s">
        <v>812</v>
      </c>
      <c r="C12" s="141"/>
      <c r="D12" s="115">
        <v>635006</v>
      </c>
      <c r="E12" s="187" t="s">
        <v>583</v>
      </c>
      <c r="F12" s="299">
        <v>33592.67</v>
      </c>
      <c r="G12" s="299">
        <v>31598.63</v>
      </c>
      <c r="H12" s="299">
        <v>35000</v>
      </c>
      <c r="I12" s="300">
        <v>15700</v>
      </c>
      <c r="J12" s="299">
        <v>35700</v>
      </c>
      <c r="K12" s="301">
        <v>40000</v>
      </c>
      <c r="L12" s="301">
        <v>40000</v>
      </c>
    </row>
    <row r="13" spans="1:12" ht="12.75" customHeight="1">
      <c r="A13" s="185" t="s">
        <v>90</v>
      </c>
      <c r="B13" s="114" t="s">
        <v>584</v>
      </c>
      <c r="C13" s="634" t="s">
        <v>585</v>
      </c>
      <c r="D13" s="634"/>
      <c r="E13" s="634"/>
      <c r="F13" s="368">
        <f>F14+F18</f>
        <v>46026.58</v>
      </c>
      <c r="G13" s="368">
        <f aca="true" t="shared" si="3" ref="G13:L13">G14+G18</f>
        <v>63460.46</v>
      </c>
      <c r="H13" s="368">
        <f>H14+H18</f>
        <v>47100</v>
      </c>
      <c r="I13" s="368">
        <f t="shared" si="3"/>
        <v>51100</v>
      </c>
      <c r="J13" s="368">
        <f t="shared" si="3"/>
        <v>30100</v>
      </c>
      <c r="K13" s="368">
        <f t="shared" si="3"/>
        <v>26700</v>
      </c>
      <c r="L13" s="368">
        <f t="shared" si="3"/>
        <v>28500</v>
      </c>
    </row>
    <row r="14" spans="1:12" ht="12.75">
      <c r="A14" s="185" t="s">
        <v>92</v>
      </c>
      <c r="B14" s="92"/>
      <c r="C14" s="84" t="s">
        <v>586</v>
      </c>
      <c r="D14" s="584" t="s">
        <v>587</v>
      </c>
      <c r="E14" s="584"/>
      <c r="F14" s="298">
        <f>SUM(F15:F17)</f>
        <v>44463.18</v>
      </c>
      <c r="G14" s="298">
        <f aca="true" t="shared" si="4" ref="G14:L14">SUM(G15:G17)</f>
        <v>61074.84</v>
      </c>
      <c r="H14" s="298">
        <f t="shared" si="4"/>
        <v>45000</v>
      </c>
      <c r="I14" s="298">
        <f t="shared" si="4"/>
        <v>49000</v>
      </c>
      <c r="J14" s="298">
        <f t="shared" si="4"/>
        <v>28000</v>
      </c>
      <c r="K14" s="298">
        <f t="shared" si="4"/>
        <v>25200</v>
      </c>
      <c r="L14" s="298">
        <f t="shared" si="4"/>
        <v>27000</v>
      </c>
    </row>
    <row r="15" spans="1:12" ht="12.75">
      <c r="A15" s="185" t="s">
        <v>94</v>
      </c>
      <c r="B15" s="92" t="s">
        <v>812</v>
      </c>
      <c r="C15" s="93"/>
      <c r="D15" s="122">
        <v>632001</v>
      </c>
      <c r="E15" s="95" t="s">
        <v>588</v>
      </c>
      <c r="F15" s="299">
        <v>37414.18</v>
      </c>
      <c r="G15" s="299">
        <v>47670.7</v>
      </c>
      <c r="H15" s="299">
        <v>40000</v>
      </c>
      <c r="I15" s="300">
        <v>40000</v>
      </c>
      <c r="J15" s="299">
        <v>27000</v>
      </c>
      <c r="K15" s="301">
        <v>25000</v>
      </c>
      <c r="L15" s="301">
        <v>25000</v>
      </c>
    </row>
    <row r="16" spans="1:12" ht="12.75">
      <c r="A16" s="185" t="s">
        <v>96</v>
      </c>
      <c r="B16" s="92" t="s">
        <v>812</v>
      </c>
      <c r="C16" s="93"/>
      <c r="D16" s="122">
        <v>635004</v>
      </c>
      <c r="E16" s="95" t="s">
        <v>589</v>
      </c>
      <c r="F16" s="299">
        <v>7049</v>
      </c>
      <c r="G16" s="299">
        <v>13404.14</v>
      </c>
      <c r="H16" s="299">
        <v>5000</v>
      </c>
      <c r="I16" s="300">
        <v>5000</v>
      </c>
      <c r="J16" s="299">
        <v>1000</v>
      </c>
      <c r="K16" s="301">
        <v>200</v>
      </c>
      <c r="L16" s="301">
        <v>2000</v>
      </c>
    </row>
    <row r="17" spans="1:12" ht="12.75">
      <c r="A17" s="185" t="s">
        <v>98</v>
      </c>
      <c r="B17" s="92" t="s">
        <v>812</v>
      </c>
      <c r="C17" s="93"/>
      <c r="D17" s="122">
        <v>637004</v>
      </c>
      <c r="E17" s="95" t="s">
        <v>888</v>
      </c>
      <c r="F17" s="299"/>
      <c r="G17" s="299"/>
      <c r="H17" s="299"/>
      <c r="I17" s="300">
        <v>4000</v>
      </c>
      <c r="J17" s="299"/>
      <c r="K17" s="371"/>
      <c r="L17" s="371"/>
    </row>
    <row r="18" spans="1:12" ht="12.75">
      <c r="A18" s="185" t="s">
        <v>162</v>
      </c>
      <c r="B18" s="92"/>
      <c r="C18" s="84" t="s">
        <v>586</v>
      </c>
      <c r="D18" s="84"/>
      <c r="E18" s="85" t="s">
        <v>590</v>
      </c>
      <c r="F18" s="298">
        <f>SUM(F19:F21)</f>
        <v>1563.4</v>
      </c>
      <c r="G18" s="298">
        <f aca="true" t="shared" si="5" ref="G18:L18">SUM(G19:G21)</f>
        <v>2385.62</v>
      </c>
      <c r="H18" s="298">
        <f>SUM(H19:H21)</f>
        <v>2100</v>
      </c>
      <c r="I18" s="298">
        <f t="shared" si="5"/>
        <v>2100</v>
      </c>
      <c r="J18" s="298">
        <f t="shared" si="5"/>
        <v>2100</v>
      </c>
      <c r="K18" s="298">
        <f t="shared" si="5"/>
        <v>1500</v>
      </c>
      <c r="L18" s="298">
        <f t="shared" si="5"/>
        <v>1500</v>
      </c>
    </row>
    <row r="19" spans="1:12" ht="12.75">
      <c r="A19" s="185" t="s">
        <v>201</v>
      </c>
      <c r="B19" s="83" t="s">
        <v>812</v>
      </c>
      <c r="C19" s="87"/>
      <c r="D19" s="115">
        <v>637004</v>
      </c>
      <c r="E19" s="89" t="s">
        <v>591</v>
      </c>
      <c r="F19" s="299">
        <v>1563.4</v>
      </c>
      <c r="G19" s="299">
        <v>2385.62</v>
      </c>
      <c r="H19" s="299">
        <v>2000</v>
      </c>
      <c r="I19" s="300">
        <v>2000</v>
      </c>
      <c r="J19" s="299">
        <v>2000</v>
      </c>
      <c r="K19" s="301">
        <v>1000</v>
      </c>
      <c r="L19" s="301">
        <v>1000</v>
      </c>
    </row>
    <row r="20" spans="1:12" ht="12.75">
      <c r="A20" s="185" t="s">
        <v>164</v>
      </c>
      <c r="B20" s="83" t="s">
        <v>812</v>
      </c>
      <c r="C20" s="87"/>
      <c r="D20" s="115"/>
      <c r="E20" s="89" t="s">
        <v>927</v>
      </c>
      <c r="F20" s="299"/>
      <c r="G20" s="299"/>
      <c r="H20" s="299"/>
      <c r="I20" s="300"/>
      <c r="J20" s="299"/>
      <c r="K20" s="301"/>
      <c r="L20" s="301"/>
    </row>
    <row r="21" spans="1:12" ht="12.75">
      <c r="A21" s="185" t="s">
        <v>167</v>
      </c>
      <c r="B21" s="83" t="s">
        <v>812</v>
      </c>
      <c r="C21" s="87"/>
      <c r="D21" s="115">
        <v>635004</v>
      </c>
      <c r="E21" s="89" t="s">
        <v>592</v>
      </c>
      <c r="F21" s="299"/>
      <c r="G21" s="299"/>
      <c r="H21" s="299">
        <v>100</v>
      </c>
      <c r="I21" s="300">
        <v>100</v>
      </c>
      <c r="J21" s="299">
        <v>100</v>
      </c>
      <c r="K21" s="301">
        <v>500</v>
      </c>
      <c r="L21" s="301">
        <v>500</v>
      </c>
    </row>
    <row r="22" spans="1:11" s="98" customFormat="1" ht="12.75">
      <c r="A22" s="188"/>
      <c r="B22"/>
      <c r="C22"/>
      <c r="D22"/>
      <c r="E22" s="86"/>
      <c r="F22" s="86"/>
      <c r="G22" s="86"/>
      <c r="H22" s="169"/>
      <c r="I22" s="169"/>
      <c r="J22" s="169"/>
      <c r="K22" s="86"/>
    </row>
    <row r="23" spans="2:12" ht="13.5" customHeight="1">
      <c r="B23" s="120"/>
      <c r="C23" s="120"/>
      <c r="D23" s="120"/>
      <c r="E23" s="120"/>
      <c r="F23" s="120"/>
      <c r="G23" s="120"/>
      <c r="H23" s="189"/>
      <c r="I23" s="189"/>
      <c r="J23" s="189"/>
      <c r="K23"/>
      <c r="L23"/>
    </row>
    <row r="24" spans="1:12" ht="17.25" customHeight="1">
      <c r="A24" s="120" t="s">
        <v>578</v>
      </c>
      <c r="B24" s="74"/>
      <c r="C24" s="74"/>
      <c r="D24" s="74"/>
      <c r="E24" s="74"/>
      <c r="F24" s="113"/>
      <c r="G24" s="113"/>
      <c r="H24" s="113"/>
      <c r="I24" s="113"/>
      <c r="J24" s="113"/>
      <c r="K24"/>
      <c r="L24"/>
    </row>
    <row r="25" spans="1:12" ht="12.75" customHeight="1">
      <c r="A25" s="602"/>
      <c r="B25" s="635" t="s">
        <v>73</v>
      </c>
      <c r="C25" s="635"/>
      <c r="D25" s="636" t="s">
        <v>74</v>
      </c>
      <c r="E25" s="636"/>
      <c r="F25" s="610" t="s">
        <v>18</v>
      </c>
      <c r="G25" s="610"/>
      <c r="H25" s="610"/>
      <c r="I25" s="610"/>
      <c r="J25" s="610"/>
      <c r="K25" s="610"/>
      <c r="L25" s="610"/>
    </row>
    <row r="26" spans="1:12" ht="12.75" customHeight="1">
      <c r="A26" s="602"/>
      <c r="B26" s="635"/>
      <c r="C26" s="635"/>
      <c r="D26" s="636"/>
      <c r="E26" s="636"/>
      <c r="F26" s="637" t="s">
        <v>28</v>
      </c>
      <c r="G26" s="637"/>
      <c r="H26" s="637"/>
      <c r="I26" s="637"/>
      <c r="J26" s="637"/>
      <c r="K26" s="637"/>
      <c r="L26" s="637"/>
    </row>
    <row r="27" spans="1:12" ht="40.5" customHeight="1">
      <c r="A27" s="602"/>
      <c r="B27" s="635"/>
      <c r="C27" s="635"/>
      <c r="D27" s="636"/>
      <c r="E27" s="636"/>
      <c r="F27" s="606" t="s">
        <v>814</v>
      </c>
      <c r="G27" s="606" t="s">
        <v>858</v>
      </c>
      <c r="H27" s="606" t="s">
        <v>867</v>
      </c>
      <c r="I27" s="638" t="s">
        <v>861</v>
      </c>
      <c r="J27" s="639" t="s">
        <v>943</v>
      </c>
      <c r="K27" s="639" t="s">
        <v>946</v>
      </c>
      <c r="L27" s="640" t="s">
        <v>947</v>
      </c>
    </row>
    <row r="28" spans="1:12" ht="12.75">
      <c r="A28" s="602"/>
      <c r="B28" s="635"/>
      <c r="C28" s="635"/>
      <c r="D28" s="636"/>
      <c r="E28" s="636"/>
      <c r="F28" s="606"/>
      <c r="G28" s="606"/>
      <c r="H28" s="606"/>
      <c r="I28" s="638"/>
      <c r="J28" s="639"/>
      <c r="K28" s="639"/>
      <c r="L28" s="640"/>
    </row>
    <row r="29" spans="1:18" ht="12.75">
      <c r="A29" s="184"/>
      <c r="B29" s="641" t="s">
        <v>579</v>
      </c>
      <c r="C29" s="641"/>
      <c r="D29" s="641"/>
      <c r="E29" s="641"/>
      <c r="F29" s="369">
        <f aca="true" t="shared" si="6" ref="F29:L29">F37+F30</f>
        <v>1469</v>
      </c>
      <c r="G29" s="369">
        <f t="shared" si="6"/>
        <v>4268.88</v>
      </c>
      <c r="H29" s="369">
        <f t="shared" si="6"/>
        <v>4900</v>
      </c>
      <c r="I29" s="369">
        <f t="shared" si="6"/>
        <v>651398.53</v>
      </c>
      <c r="J29" s="369">
        <f t="shared" si="6"/>
        <v>21400</v>
      </c>
      <c r="K29" s="369">
        <f t="shared" si="6"/>
        <v>4100</v>
      </c>
      <c r="L29" s="509">
        <f t="shared" si="6"/>
        <v>200</v>
      </c>
      <c r="M29" s="172"/>
      <c r="N29" s="172"/>
      <c r="O29" s="172"/>
      <c r="P29" s="172"/>
      <c r="Q29" s="172"/>
      <c r="R29" s="172"/>
    </row>
    <row r="30" spans="1:18" ht="12.75">
      <c r="A30" s="185" t="s">
        <v>78</v>
      </c>
      <c r="B30" s="186" t="s">
        <v>79</v>
      </c>
      <c r="C30" s="642" t="s">
        <v>80</v>
      </c>
      <c r="D30" s="642"/>
      <c r="E30" s="642"/>
      <c r="F30" s="367">
        <f aca="true" t="shared" si="7" ref="F30:L30">SUM(F31)</f>
        <v>1361</v>
      </c>
      <c r="G30" s="367">
        <f t="shared" si="7"/>
        <v>440.88</v>
      </c>
      <c r="H30" s="367">
        <f t="shared" si="7"/>
        <v>1000</v>
      </c>
      <c r="I30" s="367">
        <f t="shared" si="7"/>
        <v>57275.56</v>
      </c>
      <c r="J30" s="367">
        <f t="shared" si="7"/>
        <v>6000</v>
      </c>
      <c r="K30" s="367">
        <f t="shared" si="7"/>
        <v>0</v>
      </c>
      <c r="L30" s="510">
        <f t="shared" si="7"/>
        <v>0</v>
      </c>
      <c r="M30" s="172"/>
      <c r="N30" s="172"/>
      <c r="O30" s="172"/>
      <c r="P30" s="172"/>
      <c r="Q30" s="172"/>
      <c r="R30" s="172"/>
    </row>
    <row r="31" spans="1:18" ht="12.75">
      <c r="A31" s="185" t="s">
        <v>81</v>
      </c>
      <c r="B31" s="92"/>
      <c r="C31" s="84" t="s">
        <v>580</v>
      </c>
      <c r="D31" s="584" t="s">
        <v>581</v>
      </c>
      <c r="E31" s="584"/>
      <c r="F31" s="298">
        <f>SUM(F32:F36)</f>
        <v>1361</v>
      </c>
      <c r="G31" s="298">
        <f aca="true" t="shared" si="8" ref="G31:L31">SUM(G32:G36)</f>
        <v>440.88</v>
      </c>
      <c r="H31" s="298">
        <f>SUM(H32:H36)</f>
        <v>1000</v>
      </c>
      <c r="I31" s="298">
        <f t="shared" si="8"/>
        <v>57275.56</v>
      </c>
      <c r="J31" s="298">
        <f t="shared" si="8"/>
        <v>6000</v>
      </c>
      <c r="K31" s="298">
        <f t="shared" si="8"/>
        <v>0</v>
      </c>
      <c r="L31" s="511">
        <f t="shared" si="8"/>
        <v>0</v>
      </c>
      <c r="M31" s="172"/>
      <c r="N31" s="172"/>
      <c r="O31" s="172"/>
      <c r="P31" s="172"/>
      <c r="Q31" s="172"/>
      <c r="R31" s="172"/>
    </row>
    <row r="32" spans="1:18" ht="12.75">
      <c r="A32" s="185" t="s">
        <v>84</v>
      </c>
      <c r="B32" s="92" t="s">
        <v>811</v>
      </c>
      <c r="C32" s="141"/>
      <c r="D32" s="93" t="s">
        <v>593</v>
      </c>
      <c r="E32" s="95" t="s">
        <v>594</v>
      </c>
      <c r="F32" s="303"/>
      <c r="G32" s="303">
        <v>440.88</v>
      </c>
      <c r="H32" s="304"/>
      <c r="I32" s="305">
        <v>56275.56</v>
      </c>
      <c r="J32" s="303"/>
      <c r="K32" s="370">
        <v>0</v>
      </c>
      <c r="L32" s="330"/>
      <c r="M32" s="172"/>
      <c r="N32" s="172"/>
      <c r="O32" s="172"/>
      <c r="P32" s="172"/>
      <c r="Q32" s="172"/>
      <c r="R32" s="172"/>
    </row>
    <row r="33" spans="1:18" ht="12.75">
      <c r="A33" s="185" t="s">
        <v>86</v>
      </c>
      <c r="B33" s="92" t="s">
        <v>811</v>
      </c>
      <c r="C33" s="141"/>
      <c r="D33" s="93" t="s">
        <v>593</v>
      </c>
      <c r="E33" s="95" t="s">
        <v>884</v>
      </c>
      <c r="F33" s="303"/>
      <c r="G33" s="303"/>
      <c r="H33" s="304"/>
      <c r="I33" s="305"/>
      <c r="J33" s="303"/>
      <c r="K33" s="370"/>
      <c r="L33" s="330"/>
      <c r="M33" s="172"/>
      <c r="N33" s="172"/>
      <c r="O33" s="172"/>
      <c r="P33" s="172"/>
      <c r="Q33" s="172"/>
      <c r="R33" s="172"/>
    </row>
    <row r="34" spans="1:18" ht="12.75">
      <c r="A34" s="185" t="s">
        <v>88</v>
      </c>
      <c r="B34" s="92" t="s">
        <v>812</v>
      </c>
      <c r="C34" s="141"/>
      <c r="D34" s="93" t="s">
        <v>593</v>
      </c>
      <c r="E34" s="95" t="s">
        <v>952</v>
      </c>
      <c r="F34" s="303"/>
      <c r="G34" s="303"/>
      <c r="H34" s="304"/>
      <c r="I34" s="305"/>
      <c r="J34" s="303">
        <v>5000</v>
      </c>
      <c r="K34" s="370"/>
      <c r="L34" s="330"/>
      <c r="M34" s="172"/>
      <c r="N34" s="172"/>
      <c r="O34" s="172"/>
      <c r="P34" s="172"/>
      <c r="Q34" s="172"/>
      <c r="R34" s="172"/>
    </row>
    <row r="35" spans="1:18" ht="12.75">
      <c r="A35" s="185" t="s">
        <v>90</v>
      </c>
      <c r="B35" s="83" t="s">
        <v>812</v>
      </c>
      <c r="C35" s="141"/>
      <c r="D35" s="87" t="s">
        <v>593</v>
      </c>
      <c r="E35" s="89" t="s">
        <v>595</v>
      </c>
      <c r="F35" s="303">
        <v>1361</v>
      </c>
      <c r="G35" s="303">
        <v>0</v>
      </c>
      <c r="H35" s="304"/>
      <c r="I35" s="305">
        <v>0</v>
      </c>
      <c r="J35" s="303"/>
      <c r="K35" s="370">
        <v>0</v>
      </c>
      <c r="L35" s="330">
        <v>0</v>
      </c>
      <c r="M35" s="172"/>
      <c r="N35" s="172"/>
      <c r="O35" s="172"/>
      <c r="P35" s="172"/>
      <c r="Q35" s="172"/>
      <c r="R35" s="172"/>
    </row>
    <row r="36" spans="1:18" ht="12.75">
      <c r="A36" s="185" t="s">
        <v>92</v>
      </c>
      <c r="B36" s="92" t="s">
        <v>812</v>
      </c>
      <c r="C36" s="141"/>
      <c r="D36" s="93" t="s">
        <v>593</v>
      </c>
      <c r="E36" s="95" t="s">
        <v>596</v>
      </c>
      <c r="F36" s="303"/>
      <c r="G36" s="303"/>
      <c r="H36" s="303">
        <v>1000</v>
      </c>
      <c r="I36" s="305">
        <v>1000</v>
      </c>
      <c r="J36" s="303">
        <v>1000</v>
      </c>
      <c r="K36" s="370">
        <v>0</v>
      </c>
      <c r="L36" s="330">
        <v>0</v>
      </c>
      <c r="M36" s="172"/>
      <c r="N36" s="172"/>
      <c r="O36" s="172"/>
      <c r="P36" s="172"/>
      <c r="Q36" s="172"/>
      <c r="R36" s="172"/>
    </row>
    <row r="37" spans="1:18" ht="12.75">
      <c r="A37" s="185" t="s">
        <v>94</v>
      </c>
      <c r="B37" s="186" t="s">
        <v>584</v>
      </c>
      <c r="C37" s="642" t="s">
        <v>585</v>
      </c>
      <c r="D37" s="642"/>
      <c r="E37" s="642"/>
      <c r="F37" s="367">
        <f aca="true" t="shared" si="9" ref="F37:L37">F38+F42+F44+F46</f>
        <v>108</v>
      </c>
      <c r="G37" s="367">
        <f t="shared" si="9"/>
        <v>3828</v>
      </c>
      <c r="H37" s="367">
        <f t="shared" si="9"/>
        <v>3900</v>
      </c>
      <c r="I37" s="367">
        <f t="shared" si="9"/>
        <v>594122.97</v>
      </c>
      <c r="J37" s="367">
        <f t="shared" si="9"/>
        <v>15400</v>
      </c>
      <c r="K37" s="367">
        <f t="shared" si="9"/>
        <v>4100</v>
      </c>
      <c r="L37" s="510">
        <f t="shared" si="9"/>
        <v>200</v>
      </c>
      <c r="M37" s="172"/>
      <c r="N37" s="172"/>
      <c r="O37" s="172"/>
      <c r="P37" s="172"/>
      <c r="Q37" s="172"/>
      <c r="R37" s="172"/>
    </row>
    <row r="38" spans="1:18" ht="12.75">
      <c r="A38" s="185" t="s">
        <v>96</v>
      </c>
      <c r="B38" s="92"/>
      <c r="C38" s="84" t="s">
        <v>586</v>
      </c>
      <c r="D38" s="584" t="s">
        <v>587</v>
      </c>
      <c r="E38" s="584"/>
      <c r="F38" s="298">
        <f aca="true" t="shared" si="10" ref="F38:L38">SUM(F39:F41)</f>
        <v>0</v>
      </c>
      <c r="G38" s="298">
        <f t="shared" si="10"/>
        <v>0</v>
      </c>
      <c r="H38" s="298">
        <f t="shared" si="10"/>
        <v>0</v>
      </c>
      <c r="I38" s="298">
        <f t="shared" si="10"/>
        <v>590222.97</v>
      </c>
      <c r="J38" s="298">
        <f t="shared" si="10"/>
        <v>10000</v>
      </c>
      <c r="K38" s="298">
        <f t="shared" si="10"/>
        <v>0</v>
      </c>
      <c r="L38" s="511">
        <f t="shared" si="10"/>
        <v>0</v>
      </c>
      <c r="M38" s="190"/>
      <c r="N38" s="190"/>
      <c r="O38" s="190"/>
      <c r="P38" s="190"/>
      <c r="Q38" s="190"/>
      <c r="R38" s="190"/>
    </row>
    <row r="39" spans="1:18" ht="12.75">
      <c r="A39" s="185" t="s">
        <v>98</v>
      </c>
      <c r="B39" s="92" t="s">
        <v>887</v>
      </c>
      <c r="C39" s="93" t="s">
        <v>887</v>
      </c>
      <c r="D39" s="93" t="s">
        <v>597</v>
      </c>
      <c r="E39" s="95" t="s">
        <v>598</v>
      </c>
      <c r="F39" s="303"/>
      <c r="G39" s="303"/>
      <c r="H39" s="303"/>
      <c r="I39" s="305">
        <v>29606.15</v>
      </c>
      <c r="J39" s="303"/>
      <c r="K39" s="370">
        <v>0</v>
      </c>
      <c r="L39" s="330"/>
      <c r="M39" s="190"/>
      <c r="N39" s="190"/>
      <c r="O39" s="190"/>
      <c r="P39" s="190"/>
      <c r="Q39" s="190"/>
      <c r="R39" s="190"/>
    </row>
    <row r="40" spans="1:18" ht="12.75">
      <c r="A40" s="185" t="s">
        <v>162</v>
      </c>
      <c r="B40" s="92" t="s">
        <v>887</v>
      </c>
      <c r="C40" s="93" t="s">
        <v>887</v>
      </c>
      <c r="D40" s="93" t="s">
        <v>597</v>
      </c>
      <c r="E40" s="95" t="s">
        <v>598</v>
      </c>
      <c r="F40" s="303"/>
      <c r="G40" s="303"/>
      <c r="H40" s="303"/>
      <c r="I40" s="305">
        <v>560616.82</v>
      </c>
      <c r="J40" s="303"/>
      <c r="K40" s="370"/>
      <c r="L40" s="330"/>
      <c r="M40" s="190"/>
      <c r="N40" s="190"/>
      <c r="O40" s="190"/>
      <c r="P40" s="190"/>
      <c r="Q40" s="190"/>
      <c r="R40" s="190"/>
    </row>
    <row r="41" spans="1:18" ht="12.75">
      <c r="A41" s="185" t="s">
        <v>201</v>
      </c>
      <c r="B41" s="92" t="s">
        <v>812</v>
      </c>
      <c r="C41" s="93" t="s">
        <v>812</v>
      </c>
      <c r="D41" s="93" t="s">
        <v>597</v>
      </c>
      <c r="E41" s="95" t="s">
        <v>953</v>
      </c>
      <c r="F41" s="303"/>
      <c r="G41" s="303"/>
      <c r="H41" s="303"/>
      <c r="I41" s="305">
        <v>0</v>
      </c>
      <c r="J41" s="303">
        <v>10000</v>
      </c>
      <c r="K41" s="370"/>
      <c r="L41" s="330"/>
      <c r="M41" s="190"/>
      <c r="N41" s="190"/>
      <c r="O41" s="190"/>
      <c r="P41" s="190"/>
      <c r="Q41" s="190"/>
      <c r="R41" s="190"/>
    </row>
    <row r="42" spans="1:12" ht="12.75">
      <c r="A42" s="185" t="s">
        <v>164</v>
      </c>
      <c r="B42" s="92"/>
      <c r="C42" s="84" t="s">
        <v>586</v>
      </c>
      <c r="D42" s="84"/>
      <c r="E42" s="85" t="s">
        <v>590</v>
      </c>
      <c r="F42" s="298">
        <f aca="true" t="shared" si="11" ref="F42:L42">SUM(F43:F43)</f>
        <v>0</v>
      </c>
      <c r="G42" s="298">
        <f t="shared" si="11"/>
        <v>0</v>
      </c>
      <c r="H42" s="298">
        <f t="shared" si="11"/>
        <v>0</v>
      </c>
      <c r="I42" s="298">
        <f t="shared" si="11"/>
        <v>0</v>
      </c>
      <c r="J42" s="298">
        <f t="shared" si="11"/>
        <v>1500</v>
      </c>
      <c r="K42" s="298">
        <f t="shared" si="11"/>
        <v>200</v>
      </c>
      <c r="L42" s="511">
        <f t="shared" si="11"/>
        <v>200</v>
      </c>
    </row>
    <row r="43" spans="1:12" ht="12.75">
      <c r="A43" s="185" t="s">
        <v>167</v>
      </c>
      <c r="B43" s="83" t="s">
        <v>812</v>
      </c>
      <c r="C43" s="87"/>
      <c r="D43" s="87" t="s">
        <v>599</v>
      </c>
      <c r="E43" s="89" t="s">
        <v>600</v>
      </c>
      <c r="F43" s="303"/>
      <c r="G43" s="303"/>
      <c r="H43" s="303"/>
      <c r="I43" s="305"/>
      <c r="J43" s="303">
        <v>1500</v>
      </c>
      <c r="K43" s="370">
        <v>200</v>
      </c>
      <c r="L43" s="330">
        <v>200</v>
      </c>
    </row>
    <row r="44" spans="1:12" ht="12.75">
      <c r="A44" s="185" t="s">
        <v>100</v>
      </c>
      <c r="B44" s="83"/>
      <c r="C44" s="84" t="s">
        <v>537</v>
      </c>
      <c r="D44" s="584" t="s">
        <v>601</v>
      </c>
      <c r="E44" s="584"/>
      <c r="F44" s="298">
        <f aca="true" t="shared" si="12" ref="F44:L44">SUM(F45)</f>
        <v>108</v>
      </c>
      <c r="G44" s="298">
        <f t="shared" si="12"/>
        <v>3828</v>
      </c>
      <c r="H44" s="298">
        <f t="shared" si="12"/>
        <v>3900</v>
      </c>
      <c r="I44" s="298">
        <f t="shared" si="12"/>
        <v>3900</v>
      </c>
      <c r="J44" s="298">
        <f t="shared" si="12"/>
        <v>3900</v>
      </c>
      <c r="K44" s="298">
        <f t="shared" si="12"/>
        <v>3900</v>
      </c>
      <c r="L44" s="511">
        <f t="shared" si="12"/>
        <v>0</v>
      </c>
    </row>
    <row r="45" spans="1:18" ht="12.75">
      <c r="A45" s="185" t="s">
        <v>103</v>
      </c>
      <c r="B45" s="83" t="s">
        <v>812</v>
      </c>
      <c r="C45" s="87"/>
      <c r="D45" s="87" t="s">
        <v>602</v>
      </c>
      <c r="E45" s="89" t="s">
        <v>603</v>
      </c>
      <c r="F45" s="299">
        <v>108</v>
      </c>
      <c r="G45" s="299">
        <v>3828</v>
      </c>
      <c r="H45" s="299">
        <v>3900</v>
      </c>
      <c r="I45" s="300">
        <v>3900</v>
      </c>
      <c r="J45" s="299">
        <v>3900</v>
      </c>
      <c r="K45" s="371">
        <v>3900</v>
      </c>
      <c r="L45" s="323">
        <v>0</v>
      </c>
      <c r="M45" s="644"/>
      <c r="N45" s="644"/>
      <c r="O45" s="644"/>
      <c r="P45" s="644"/>
      <c r="Q45" s="644"/>
      <c r="R45" s="644"/>
    </row>
    <row r="46" spans="1:18" ht="12.75">
      <c r="A46" s="185" t="s">
        <v>104</v>
      </c>
      <c r="B46" s="92"/>
      <c r="C46" s="84" t="s">
        <v>604</v>
      </c>
      <c r="D46" s="584" t="s">
        <v>605</v>
      </c>
      <c r="E46" s="584"/>
      <c r="F46" s="298">
        <f aca="true" t="shared" si="13" ref="F46:L46">SUM(F47:F47)</f>
        <v>0</v>
      </c>
      <c r="G46" s="298">
        <f t="shared" si="13"/>
        <v>0</v>
      </c>
      <c r="H46" s="298">
        <f t="shared" si="13"/>
        <v>0</v>
      </c>
      <c r="I46" s="298">
        <f t="shared" si="13"/>
        <v>0</v>
      </c>
      <c r="J46" s="298">
        <f t="shared" si="13"/>
        <v>0</v>
      </c>
      <c r="K46" s="298">
        <f t="shared" si="13"/>
        <v>0</v>
      </c>
      <c r="L46" s="511">
        <f t="shared" si="13"/>
        <v>0</v>
      </c>
      <c r="M46" s="644"/>
      <c r="N46" s="644"/>
      <c r="O46" s="644"/>
      <c r="P46" s="644"/>
      <c r="Q46" s="644"/>
      <c r="R46" s="644"/>
    </row>
    <row r="47" spans="1:18" ht="12.75">
      <c r="A47" s="185" t="s">
        <v>105</v>
      </c>
      <c r="B47" s="92" t="s">
        <v>812</v>
      </c>
      <c r="C47" s="93"/>
      <c r="D47" s="93" t="s">
        <v>606</v>
      </c>
      <c r="E47" s="95" t="s">
        <v>607</v>
      </c>
      <c r="F47" s="303"/>
      <c r="G47" s="303"/>
      <c r="H47" s="303"/>
      <c r="I47" s="305"/>
      <c r="J47" s="303"/>
      <c r="K47" s="370">
        <v>0</v>
      </c>
      <c r="L47" s="330"/>
      <c r="M47" s="172"/>
      <c r="N47" s="172"/>
      <c r="O47" s="172"/>
      <c r="P47" s="172"/>
      <c r="Q47" s="172"/>
      <c r="R47" s="172"/>
    </row>
    <row r="49" spans="13:18" ht="12.75">
      <c r="M49" s="643"/>
      <c r="N49" s="643"/>
      <c r="O49" s="643"/>
      <c r="P49" s="98"/>
      <c r="Q49" s="98"/>
      <c r="R49" s="98"/>
    </row>
  </sheetData>
  <sheetProtection selectLockedCells="1" selectUnlockedCells="1"/>
  <mergeCells count="39">
    <mergeCell ref="M49:O49"/>
    <mergeCell ref="D31:E31"/>
    <mergeCell ref="C37:E37"/>
    <mergeCell ref="D38:E38"/>
    <mergeCell ref="D44:E44"/>
    <mergeCell ref="M45:R46"/>
    <mergeCell ref="D46:E46"/>
    <mergeCell ref="I27:I28"/>
    <mergeCell ref="J27:J28"/>
    <mergeCell ref="K27:K28"/>
    <mergeCell ref="L27:L28"/>
    <mergeCell ref="B29:E29"/>
    <mergeCell ref="C30:E30"/>
    <mergeCell ref="C13:E13"/>
    <mergeCell ref="D14:E14"/>
    <mergeCell ref="A25:A28"/>
    <mergeCell ref="B25:C28"/>
    <mergeCell ref="D25:E28"/>
    <mergeCell ref="F25:L25"/>
    <mergeCell ref="F26:L26"/>
    <mergeCell ref="F27:F28"/>
    <mergeCell ref="G27:G28"/>
    <mergeCell ref="H27:H28"/>
    <mergeCell ref="J5:J6"/>
    <mergeCell ref="K5:K6"/>
    <mergeCell ref="L5:L6"/>
    <mergeCell ref="B7:E7"/>
    <mergeCell ref="C8:E8"/>
    <mergeCell ref="D9:E9"/>
    <mergeCell ref="A1:K1"/>
    <mergeCell ref="A3:A6"/>
    <mergeCell ref="B3:C6"/>
    <mergeCell ref="D3:E6"/>
    <mergeCell ref="F3:L3"/>
    <mergeCell ref="F4:L4"/>
    <mergeCell ref="F5:F6"/>
    <mergeCell ref="G5:G6"/>
    <mergeCell ref="H5:H6"/>
    <mergeCell ref="I5:I6"/>
  </mergeCells>
  <printOptions horizontalCentered="1"/>
  <pageMargins left="0.25" right="0.25" top="0.75" bottom="0.75" header="0.5118055555555555" footer="0.5118055555555555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zoomScale="110" zoomScaleNormal="110" zoomScalePageLayoutView="0" workbookViewId="0" topLeftCell="A68">
      <selection activeCell="J68" sqref="J1:J16384"/>
    </sheetView>
  </sheetViews>
  <sheetFormatPr defaultColWidth="11.57421875" defaultRowHeight="12.75"/>
  <cols>
    <col min="1" max="1" width="4.00390625" style="0" customWidth="1"/>
    <col min="2" max="2" width="3.00390625" style="0" customWidth="1"/>
    <col min="3" max="3" width="6.140625" style="0" customWidth="1"/>
    <col min="4" max="4" width="7.8515625" style="0" customWidth="1"/>
    <col min="5" max="5" width="33.140625" style="0" customWidth="1"/>
    <col min="6" max="7" width="10.28125" style="191" customWidth="1"/>
    <col min="8" max="8" width="15.00390625" style="513" customWidth="1"/>
    <col min="9" max="9" width="12.8515625" style="191" customWidth="1"/>
    <col min="10" max="10" width="11.57421875" style="513" customWidth="1"/>
    <col min="11" max="12" width="11.57421875" style="191" customWidth="1"/>
  </cols>
  <sheetData>
    <row r="1" spans="1:12" ht="20.25" customHeight="1">
      <c r="A1" s="588" t="s">
        <v>608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/>
    </row>
    <row r="2" spans="1:12" ht="13.5" thickBot="1">
      <c r="A2" s="74"/>
      <c r="B2" s="74"/>
      <c r="C2" s="74"/>
      <c r="D2" s="74"/>
      <c r="E2" s="74"/>
      <c r="F2" s="192"/>
      <c r="G2" s="192"/>
      <c r="H2" s="192"/>
      <c r="I2" s="192"/>
      <c r="J2" s="192"/>
      <c r="K2" s="192"/>
      <c r="L2" s="192"/>
    </row>
    <row r="3" spans="1:12" ht="12.75" customHeight="1" thickBot="1">
      <c r="A3" s="574"/>
      <c r="B3" s="575" t="s">
        <v>73</v>
      </c>
      <c r="C3" s="575"/>
      <c r="D3" s="576" t="s">
        <v>74</v>
      </c>
      <c r="E3" s="576"/>
      <c r="F3" s="658" t="s">
        <v>308</v>
      </c>
      <c r="G3" s="658"/>
      <c r="H3" s="658"/>
      <c r="I3" s="658"/>
      <c r="J3" s="658"/>
      <c r="K3" s="658"/>
      <c r="L3" s="658"/>
    </row>
    <row r="4" spans="1:12" ht="13.5" thickBot="1">
      <c r="A4" s="574"/>
      <c r="B4" s="574"/>
      <c r="C4" s="575"/>
      <c r="D4" s="576"/>
      <c r="E4" s="576"/>
      <c r="F4" s="590" t="s">
        <v>21</v>
      </c>
      <c r="G4" s="590"/>
      <c r="H4" s="590"/>
      <c r="I4" s="590"/>
      <c r="J4" s="590"/>
      <c r="K4" s="590"/>
      <c r="L4" s="590"/>
    </row>
    <row r="5" spans="1:12" ht="12.75" customHeight="1" thickBot="1">
      <c r="A5" s="574"/>
      <c r="B5" s="574"/>
      <c r="C5" s="575"/>
      <c r="D5" s="576"/>
      <c r="E5" s="576"/>
      <c r="F5" s="591" t="s">
        <v>814</v>
      </c>
      <c r="G5" s="591" t="s">
        <v>858</v>
      </c>
      <c r="H5" s="655" t="s">
        <v>867</v>
      </c>
      <c r="I5" s="592" t="s">
        <v>861</v>
      </c>
      <c r="J5" s="593" t="s">
        <v>76</v>
      </c>
      <c r="K5" s="593" t="s">
        <v>829</v>
      </c>
      <c r="L5" s="593" t="s">
        <v>870</v>
      </c>
    </row>
    <row r="6" spans="1:12" ht="36" customHeight="1" thickBot="1">
      <c r="A6" s="574"/>
      <c r="B6" s="574"/>
      <c r="C6" s="575"/>
      <c r="D6" s="576"/>
      <c r="E6" s="576"/>
      <c r="F6" s="591"/>
      <c r="G6" s="591"/>
      <c r="H6" s="655"/>
      <c r="I6" s="655"/>
      <c r="J6" s="593"/>
      <c r="K6" s="593"/>
      <c r="L6" s="593"/>
    </row>
    <row r="7" spans="1:12" ht="27.75" customHeight="1" thickBot="1">
      <c r="A7" s="193"/>
      <c r="B7" s="646" t="s">
        <v>609</v>
      </c>
      <c r="C7" s="646"/>
      <c r="D7" s="646"/>
      <c r="E7" s="646"/>
      <c r="F7" s="295">
        <f aca="true" t="shared" si="0" ref="F7:L7">F8</f>
        <v>31843.090000000004</v>
      </c>
      <c r="G7" s="295">
        <f t="shared" si="0"/>
        <v>32917.85</v>
      </c>
      <c r="H7" s="295">
        <f t="shared" si="0"/>
        <v>31600</v>
      </c>
      <c r="I7" s="295">
        <f t="shared" si="0"/>
        <v>41008</v>
      </c>
      <c r="J7" s="295">
        <f t="shared" si="0"/>
        <v>53200</v>
      </c>
      <c r="K7" s="295">
        <f t="shared" si="0"/>
        <v>33900</v>
      </c>
      <c r="L7" s="295">
        <f t="shared" si="0"/>
        <v>33900</v>
      </c>
    </row>
    <row r="8" spans="1:12" s="196" customFormat="1" ht="12.75">
      <c r="A8" s="194" t="s">
        <v>78</v>
      </c>
      <c r="B8" s="195">
        <v>4</v>
      </c>
      <c r="C8" s="651" t="s">
        <v>80</v>
      </c>
      <c r="D8" s="651"/>
      <c r="E8" s="651"/>
      <c r="F8" s="363">
        <f aca="true" t="shared" si="1" ref="F8:L8">F9</f>
        <v>31843.090000000004</v>
      </c>
      <c r="G8" s="363">
        <f t="shared" si="1"/>
        <v>32917.85</v>
      </c>
      <c r="H8" s="363">
        <f t="shared" si="1"/>
        <v>31600</v>
      </c>
      <c r="I8" s="363">
        <f t="shared" si="1"/>
        <v>41008</v>
      </c>
      <c r="J8" s="363">
        <f t="shared" si="1"/>
        <v>53200</v>
      </c>
      <c r="K8" s="363">
        <f t="shared" si="1"/>
        <v>33900</v>
      </c>
      <c r="L8" s="363">
        <f t="shared" si="1"/>
        <v>33900</v>
      </c>
    </row>
    <row r="9" spans="1:12" s="98" customFormat="1" ht="12.75">
      <c r="A9" s="194" t="s">
        <v>81</v>
      </c>
      <c r="B9" s="109"/>
      <c r="C9" s="84" t="s">
        <v>610</v>
      </c>
      <c r="D9" s="650" t="s">
        <v>611</v>
      </c>
      <c r="E9" s="650"/>
      <c r="F9" s="364">
        <f aca="true" t="shared" si="2" ref="F9:L9">F10+F13+F17+F21</f>
        <v>31843.090000000004</v>
      </c>
      <c r="G9" s="364">
        <f t="shared" si="2"/>
        <v>32917.85</v>
      </c>
      <c r="H9" s="364">
        <f t="shared" si="2"/>
        <v>31600</v>
      </c>
      <c r="I9" s="364">
        <f t="shared" si="2"/>
        <v>41008</v>
      </c>
      <c r="J9" s="364">
        <f t="shared" si="2"/>
        <v>53200</v>
      </c>
      <c r="K9" s="364">
        <f t="shared" si="2"/>
        <v>33900</v>
      </c>
      <c r="L9" s="364">
        <f t="shared" si="2"/>
        <v>33900</v>
      </c>
    </row>
    <row r="10" spans="1:12" s="98" customFormat="1" ht="12.75">
      <c r="A10" s="194" t="s">
        <v>84</v>
      </c>
      <c r="B10" s="92"/>
      <c r="C10" s="109"/>
      <c r="D10" s="605" t="s">
        <v>612</v>
      </c>
      <c r="E10" s="605"/>
      <c r="F10" s="302">
        <f aca="true" t="shared" si="3" ref="F10:L10">SUM(F11:F12)</f>
        <v>0</v>
      </c>
      <c r="G10" s="302">
        <f t="shared" si="3"/>
        <v>0</v>
      </c>
      <c r="H10" s="302">
        <f t="shared" si="3"/>
        <v>0</v>
      </c>
      <c r="I10" s="302">
        <f t="shared" si="3"/>
        <v>0</v>
      </c>
      <c r="J10" s="302">
        <f t="shared" si="3"/>
        <v>0</v>
      </c>
      <c r="K10" s="302">
        <f t="shared" si="3"/>
        <v>0</v>
      </c>
      <c r="L10" s="302">
        <f t="shared" si="3"/>
        <v>0</v>
      </c>
    </row>
    <row r="11" spans="1:12" s="98" customFormat="1" ht="12.75">
      <c r="A11" s="194" t="s">
        <v>86</v>
      </c>
      <c r="B11" s="92" t="s">
        <v>812</v>
      </c>
      <c r="C11" s="93"/>
      <c r="D11" s="122">
        <v>637005</v>
      </c>
      <c r="E11" s="95" t="s">
        <v>613</v>
      </c>
      <c r="F11" s="303"/>
      <c r="G11" s="303"/>
      <c r="H11" s="303"/>
      <c r="I11" s="303"/>
      <c r="J11" s="303"/>
      <c r="K11" s="303"/>
      <c r="L11" s="330"/>
    </row>
    <row r="12" spans="1:12" s="98" customFormat="1" ht="12.75">
      <c r="A12" s="194" t="s">
        <v>88</v>
      </c>
      <c r="B12" s="92" t="s">
        <v>812</v>
      </c>
      <c r="C12" s="93"/>
      <c r="D12" s="122">
        <v>637005</v>
      </c>
      <c r="E12" s="95" t="s">
        <v>614</v>
      </c>
      <c r="F12" s="303"/>
      <c r="G12" s="303"/>
      <c r="H12" s="303"/>
      <c r="I12" s="303"/>
      <c r="J12" s="303"/>
      <c r="K12" s="303"/>
      <c r="L12" s="330"/>
    </row>
    <row r="13" spans="1:12" s="98" customFormat="1" ht="12.75">
      <c r="A13" s="194" t="s">
        <v>90</v>
      </c>
      <c r="B13" s="92"/>
      <c r="C13" s="109"/>
      <c r="D13" s="605" t="s">
        <v>615</v>
      </c>
      <c r="E13" s="605"/>
      <c r="F13" s="365">
        <f>SUM(F14:F16)</f>
        <v>3189</v>
      </c>
      <c r="G13" s="365">
        <f aca="true" t="shared" si="4" ref="G13:L13">SUM(G14:G16)</f>
        <v>4821.8</v>
      </c>
      <c r="H13" s="365">
        <f>SUM(H14:H16)</f>
        <v>3000</v>
      </c>
      <c r="I13" s="365">
        <f t="shared" si="4"/>
        <v>4500</v>
      </c>
      <c r="J13" s="365">
        <f t="shared" si="4"/>
        <v>8000</v>
      </c>
      <c r="K13" s="365">
        <f t="shared" si="4"/>
        <v>3500</v>
      </c>
      <c r="L13" s="365">
        <f t="shared" si="4"/>
        <v>3500</v>
      </c>
    </row>
    <row r="14" spans="1:12" s="98" customFormat="1" ht="12.75">
      <c r="A14" s="194" t="s">
        <v>92</v>
      </c>
      <c r="B14" s="92" t="s">
        <v>812</v>
      </c>
      <c r="C14" s="93"/>
      <c r="D14" s="122">
        <v>637005</v>
      </c>
      <c r="E14" s="95" t="s">
        <v>616</v>
      </c>
      <c r="F14" s="303">
        <v>3189</v>
      </c>
      <c r="G14" s="303">
        <v>3897</v>
      </c>
      <c r="H14" s="303">
        <v>2000</v>
      </c>
      <c r="I14" s="303">
        <v>3000</v>
      </c>
      <c r="J14" s="303">
        <v>2000</v>
      </c>
      <c r="K14" s="303">
        <v>2000</v>
      </c>
      <c r="L14" s="330">
        <v>2000</v>
      </c>
    </row>
    <row r="15" spans="1:12" s="98" customFormat="1" ht="12.75">
      <c r="A15" s="194" t="s">
        <v>94</v>
      </c>
      <c r="B15" s="92" t="s">
        <v>812</v>
      </c>
      <c r="C15" s="93"/>
      <c r="D15" s="122">
        <v>637005</v>
      </c>
      <c r="E15" s="95" t="s">
        <v>617</v>
      </c>
      <c r="F15" s="303"/>
      <c r="G15" s="303"/>
      <c r="H15" s="303"/>
      <c r="I15" s="303">
        <v>500</v>
      </c>
      <c r="J15" s="303">
        <v>5000</v>
      </c>
      <c r="K15" s="303">
        <v>500</v>
      </c>
      <c r="L15" s="330">
        <v>500</v>
      </c>
    </row>
    <row r="16" spans="1:12" s="98" customFormat="1" ht="12.75">
      <c r="A16" s="194" t="s">
        <v>96</v>
      </c>
      <c r="B16" s="92" t="s">
        <v>812</v>
      </c>
      <c r="C16" s="93"/>
      <c r="D16" s="122">
        <v>637005</v>
      </c>
      <c r="E16" s="95" t="s">
        <v>618</v>
      </c>
      <c r="F16" s="303"/>
      <c r="G16" s="303">
        <v>924.8</v>
      </c>
      <c r="H16" s="303">
        <v>1000</v>
      </c>
      <c r="I16" s="303">
        <v>1000</v>
      </c>
      <c r="J16" s="303">
        <v>1000</v>
      </c>
      <c r="K16" s="303">
        <v>1000</v>
      </c>
      <c r="L16" s="330">
        <v>1000</v>
      </c>
    </row>
    <row r="17" spans="1:12" s="98" customFormat="1" ht="12.75">
      <c r="A17" s="194" t="s">
        <v>98</v>
      </c>
      <c r="B17" s="92"/>
      <c r="C17" s="109"/>
      <c r="D17" s="605" t="s">
        <v>657</v>
      </c>
      <c r="E17" s="605"/>
      <c r="F17" s="365">
        <f aca="true" t="shared" si="5" ref="F17:L17">SUM(F18:F20)</f>
        <v>0</v>
      </c>
      <c r="G17" s="365">
        <f t="shared" si="5"/>
        <v>0</v>
      </c>
      <c r="H17" s="365">
        <f t="shared" si="5"/>
        <v>0</v>
      </c>
      <c r="I17" s="365">
        <f t="shared" si="5"/>
        <v>7908</v>
      </c>
      <c r="J17" s="365">
        <f t="shared" si="5"/>
        <v>13500</v>
      </c>
      <c r="K17" s="365">
        <f t="shared" si="5"/>
        <v>0</v>
      </c>
      <c r="L17" s="365">
        <f t="shared" si="5"/>
        <v>0</v>
      </c>
    </row>
    <row r="18" spans="1:12" s="98" customFormat="1" ht="12.75">
      <c r="A18" s="194" t="s">
        <v>162</v>
      </c>
      <c r="B18" s="92" t="s">
        <v>812</v>
      </c>
      <c r="C18" s="93"/>
      <c r="D18" s="460"/>
      <c r="E18" s="95" t="s">
        <v>923</v>
      </c>
      <c r="F18" s="303"/>
      <c r="G18" s="303"/>
      <c r="H18" s="303"/>
      <c r="I18" s="303"/>
      <c r="J18" s="303">
        <v>5000</v>
      </c>
      <c r="K18" s="303"/>
      <c r="L18" s="305"/>
    </row>
    <row r="19" spans="1:12" s="98" customFormat="1" ht="12.75">
      <c r="A19" s="194" t="s">
        <v>201</v>
      </c>
      <c r="B19" s="92" t="s">
        <v>812</v>
      </c>
      <c r="C19" s="93"/>
      <c r="D19" s="460"/>
      <c r="E19" s="95" t="s">
        <v>924</v>
      </c>
      <c r="F19" s="303"/>
      <c r="G19" s="303"/>
      <c r="H19" s="303"/>
      <c r="I19" s="303">
        <v>1920</v>
      </c>
      <c r="J19" s="303"/>
      <c r="K19" s="303"/>
      <c r="L19" s="305"/>
    </row>
    <row r="20" spans="1:12" s="98" customFormat="1" ht="12.75">
      <c r="A20" s="194" t="s">
        <v>164</v>
      </c>
      <c r="B20" s="92" t="s">
        <v>812</v>
      </c>
      <c r="C20" s="93"/>
      <c r="D20" s="460"/>
      <c r="E20" s="95" t="s">
        <v>925</v>
      </c>
      <c r="F20" s="303"/>
      <c r="G20" s="303"/>
      <c r="H20" s="303"/>
      <c r="I20" s="303">
        <v>5988</v>
      </c>
      <c r="J20" s="303">
        <v>8500</v>
      </c>
      <c r="K20" s="303"/>
      <c r="L20" s="305"/>
    </row>
    <row r="21" spans="1:12" s="98" customFormat="1" ht="12.75">
      <c r="A21" s="194" t="s">
        <v>167</v>
      </c>
      <c r="B21" s="92"/>
      <c r="C21" s="93"/>
      <c r="D21" s="622" t="s">
        <v>619</v>
      </c>
      <c r="E21" s="622"/>
      <c r="F21" s="365">
        <f>F31+F41</f>
        <v>28654.090000000004</v>
      </c>
      <c r="G21" s="365">
        <f aca="true" t="shared" si="6" ref="G21:L21">G31+G41</f>
        <v>28096.049999999996</v>
      </c>
      <c r="H21" s="365">
        <f>H31+H41</f>
        <v>28600</v>
      </c>
      <c r="I21" s="365">
        <f t="shared" si="6"/>
        <v>28600</v>
      </c>
      <c r="J21" s="365">
        <f t="shared" si="6"/>
        <v>31700</v>
      </c>
      <c r="K21" s="365">
        <f t="shared" si="6"/>
        <v>30400</v>
      </c>
      <c r="L21" s="365">
        <f t="shared" si="6"/>
        <v>30400</v>
      </c>
    </row>
    <row r="22" spans="1:12" s="98" customFormat="1" ht="12.75">
      <c r="A22" s="194" t="s">
        <v>100</v>
      </c>
      <c r="B22" s="92" t="s">
        <v>811</v>
      </c>
      <c r="C22" s="93"/>
      <c r="D22" s="88">
        <v>611</v>
      </c>
      <c r="E22" s="89" t="s">
        <v>85</v>
      </c>
      <c r="F22" s="303">
        <v>13772.29</v>
      </c>
      <c r="G22" s="303">
        <v>14564.97</v>
      </c>
      <c r="H22" s="303">
        <v>16000</v>
      </c>
      <c r="I22" s="303">
        <v>16000</v>
      </c>
      <c r="J22" s="303">
        <v>16000</v>
      </c>
      <c r="K22" s="303">
        <v>16000</v>
      </c>
      <c r="L22" s="303">
        <v>16000</v>
      </c>
    </row>
    <row r="23" spans="1:12" s="98" customFormat="1" ht="12.75">
      <c r="A23" s="194" t="s">
        <v>103</v>
      </c>
      <c r="B23" s="92" t="s">
        <v>811</v>
      </c>
      <c r="C23" s="93"/>
      <c r="D23" s="115">
        <v>612001</v>
      </c>
      <c r="E23" s="89" t="s">
        <v>87</v>
      </c>
      <c r="F23" s="303">
        <v>3064.11</v>
      </c>
      <c r="G23" s="303">
        <v>3092.59</v>
      </c>
      <c r="H23" s="303">
        <v>2800</v>
      </c>
      <c r="I23" s="303">
        <v>2800</v>
      </c>
      <c r="J23" s="303">
        <v>3500</v>
      </c>
      <c r="K23" s="303">
        <v>2800</v>
      </c>
      <c r="L23" s="303">
        <v>2800</v>
      </c>
    </row>
    <row r="24" spans="1:12" s="98" customFormat="1" ht="12.75">
      <c r="A24" s="194" t="s">
        <v>104</v>
      </c>
      <c r="B24" s="92" t="s">
        <v>811</v>
      </c>
      <c r="C24" s="93"/>
      <c r="D24" s="115">
        <v>612002</v>
      </c>
      <c r="E24" s="89" t="s">
        <v>198</v>
      </c>
      <c r="F24" s="303"/>
      <c r="G24" s="303"/>
      <c r="H24" s="303"/>
      <c r="I24" s="303"/>
      <c r="J24" s="303"/>
      <c r="K24" s="303"/>
      <c r="L24" s="303"/>
    </row>
    <row r="25" spans="1:12" s="98" customFormat="1" ht="12.75">
      <c r="A25" s="194" t="s">
        <v>105</v>
      </c>
      <c r="B25" s="92" t="s">
        <v>811</v>
      </c>
      <c r="C25" s="93"/>
      <c r="D25" s="88">
        <v>614</v>
      </c>
      <c r="E25" s="89" t="s">
        <v>89</v>
      </c>
      <c r="F25" s="303">
        <v>224</v>
      </c>
      <c r="G25" s="303">
        <v>0</v>
      </c>
      <c r="H25" s="303"/>
      <c r="I25" s="303"/>
      <c r="J25" s="303"/>
      <c r="K25" s="303"/>
      <c r="L25" s="303"/>
    </row>
    <row r="26" spans="1:12" s="98" customFormat="1" ht="12.75">
      <c r="A26" s="194" t="s">
        <v>106</v>
      </c>
      <c r="B26" s="92" t="s">
        <v>811</v>
      </c>
      <c r="C26" s="93"/>
      <c r="D26" s="88">
        <v>620</v>
      </c>
      <c r="E26" s="89" t="s">
        <v>91</v>
      </c>
      <c r="F26" s="303">
        <v>5817.36</v>
      </c>
      <c r="G26" s="303">
        <v>6194.93</v>
      </c>
      <c r="H26" s="303">
        <v>6300</v>
      </c>
      <c r="I26" s="303">
        <v>6300</v>
      </c>
      <c r="J26" s="303">
        <v>6300</v>
      </c>
      <c r="K26" s="303">
        <v>6300</v>
      </c>
      <c r="L26" s="303">
        <v>6300</v>
      </c>
    </row>
    <row r="27" spans="1:12" s="98" customFormat="1" ht="12.75">
      <c r="A27" s="194" t="s">
        <v>107</v>
      </c>
      <c r="B27" s="92" t="s">
        <v>811</v>
      </c>
      <c r="C27" s="93"/>
      <c r="D27" s="115">
        <v>637016</v>
      </c>
      <c r="E27" s="89" t="s">
        <v>93</v>
      </c>
      <c r="F27" s="303">
        <v>224.18</v>
      </c>
      <c r="G27" s="303">
        <v>200</v>
      </c>
      <c r="H27" s="303">
        <v>200</v>
      </c>
      <c r="I27" s="303">
        <v>200</v>
      </c>
      <c r="J27" s="303">
        <v>200</v>
      </c>
      <c r="K27" s="303">
        <v>200</v>
      </c>
      <c r="L27" s="303">
        <v>200</v>
      </c>
    </row>
    <row r="28" spans="1:12" s="98" customFormat="1" ht="12.75">
      <c r="A28" s="194" t="s">
        <v>108</v>
      </c>
      <c r="B28" s="92" t="s">
        <v>811</v>
      </c>
      <c r="C28" s="93"/>
      <c r="D28" s="115">
        <v>632003</v>
      </c>
      <c r="E28" s="89" t="s">
        <v>159</v>
      </c>
      <c r="F28" s="303">
        <v>180</v>
      </c>
      <c r="G28" s="303">
        <v>14.44</v>
      </c>
      <c r="H28" s="303">
        <v>100</v>
      </c>
      <c r="I28" s="303">
        <v>100</v>
      </c>
      <c r="J28" s="303">
        <v>100</v>
      </c>
      <c r="K28" s="303">
        <v>100</v>
      </c>
      <c r="L28" s="303">
        <v>100</v>
      </c>
    </row>
    <row r="29" spans="1:12" s="98" customFormat="1" ht="12.75">
      <c r="A29" s="194" t="s">
        <v>109</v>
      </c>
      <c r="B29" s="92" t="s">
        <v>811</v>
      </c>
      <c r="C29" s="93"/>
      <c r="D29" s="115">
        <v>642015</v>
      </c>
      <c r="E29" s="89" t="s">
        <v>95</v>
      </c>
      <c r="F29" s="303"/>
      <c r="G29" s="303">
        <v>100</v>
      </c>
      <c r="H29" s="303">
        <v>100</v>
      </c>
      <c r="I29" s="303">
        <v>100</v>
      </c>
      <c r="J29" s="303">
        <v>100</v>
      </c>
      <c r="K29" s="303">
        <v>100</v>
      </c>
      <c r="L29" s="303">
        <v>100</v>
      </c>
    </row>
    <row r="30" spans="1:12" s="98" customFormat="1" ht="12.75">
      <c r="A30" s="194" t="s">
        <v>110</v>
      </c>
      <c r="B30" s="92" t="s">
        <v>811</v>
      </c>
      <c r="C30" s="93"/>
      <c r="D30" s="122">
        <v>637014</v>
      </c>
      <c r="E30" s="95" t="s">
        <v>97</v>
      </c>
      <c r="F30" s="303">
        <v>569.15</v>
      </c>
      <c r="G30" s="303">
        <v>600</v>
      </c>
      <c r="H30" s="303">
        <v>600</v>
      </c>
      <c r="I30" s="303">
        <v>600</v>
      </c>
      <c r="J30" s="303">
        <v>600</v>
      </c>
      <c r="K30" s="303">
        <v>600</v>
      </c>
      <c r="L30" s="303">
        <v>600</v>
      </c>
    </row>
    <row r="31" spans="1:12" s="98" customFormat="1" ht="12.75">
      <c r="A31" s="194" t="s">
        <v>113</v>
      </c>
      <c r="B31" s="447"/>
      <c r="C31" s="448"/>
      <c r="D31" s="449"/>
      <c r="E31" s="445" t="s">
        <v>839</v>
      </c>
      <c r="F31" s="446">
        <f>SUM(F22:F30)</f>
        <v>23851.090000000004</v>
      </c>
      <c r="G31" s="446">
        <f aca="true" t="shared" si="7" ref="G31:L31">SUM(G22:G30)</f>
        <v>24766.929999999997</v>
      </c>
      <c r="H31" s="446">
        <f>SUM(H22:H30)</f>
        <v>26100</v>
      </c>
      <c r="I31" s="446">
        <f t="shared" si="7"/>
        <v>26100</v>
      </c>
      <c r="J31" s="446">
        <f t="shared" si="7"/>
        <v>26800</v>
      </c>
      <c r="K31" s="446">
        <f t="shared" si="7"/>
        <v>26100</v>
      </c>
      <c r="L31" s="446">
        <f t="shared" si="7"/>
        <v>26100</v>
      </c>
    </row>
    <row r="32" spans="1:12" s="98" customFormat="1" ht="12.75">
      <c r="A32" s="194" t="s">
        <v>116</v>
      </c>
      <c r="B32" s="92" t="s">
        <v>812</v>
      </c>
      <c r="C32" s="93"/>
      <c r="D32" s="88">
        <v>611</v>
      </c>
      <c r="E32" s="89" t="s">
        <v>85</v>
      </c>
      <c r="F32" s="303">
        <v>2700</v>
      </c>
      <c r="G32" s="303">
        <v>1912.96</v>
      </c>
      <c r="H32" s="303">
        <v>0</v>
      </c>
      <c r="I32" s="303">
        <v>0</v>
      </c>
      <c r="J32" s="303">
        <v>1000</v>
      </c>
      <c r="K32" s="303">
        <v>1000</v>
      </c>
      <c r="L32" s="303">
        <v>1000</v>
      </c>
    </row>
    <row r="33" spans="1:12" s="98" customFormat="1" ht="12.75">
      <c r="A33" s="194" t="s">
        <v>118</v>
      </c>
      <c r="B33" s="92" t="s">
        <v>885</v>
      </c>
      <c r="C33" s="93"/>
      <c r="D33" s="115">
        <v>612001</v>
      </c>
      <c r="E33" s="89" t="s">
        <v>87</v>
      </c>
      <c r="F33" s="303">
        <v>720</v>
      </c>
      <c r="G33" s="303">
        <v>576.97</v>
      </c>
      <c r="H33" s="303">
        <v>700</v>
      </c>
      <c r="I33" s="303">
        <v>700</v>
      </c>
      <c r="J33" s="303">
        <v>1500</v>
      </c>
      <c r="K33" s="303">
        <v>1500</v>
      </c>
      <c r="L33" s="303">
        <v>1500</v>
      </c>
    </row>
    <row r="34" spans="1:12" s="98" customFormat="1" ht="12.75">
      <c r="A34" s="194" t="s">
        <v>120</v>
      </c>
      <c r="B34" s="92" t="s">
        <v>812</v>
      </c>
      <c r="C34" s="93"/>
      <c r="D34" s="115">
        <v>612002</v>
      </c>
      <c r="E34" s="89" t="s">
        <v>198</v>
      </c>
      <c r="F34" s="303"/>
      <c r="G34" s="303"/>
      <c r="H34" s="303"/>
      <c r="I34" s="303"/>
      <c r="J34" s="303"/>
      <c r="K34" s="303"/>
      <c r="L34" s="303"/>
    </row>
    <row r="35" spans="1:12" s="98" customFormat="1" ht="12.75">
      <c r="A35" s="194" t="s">
        <v>122</v>
      </c>
      <c r="B35" s="92" t="s">
        <v>812</v>
      </c>
      <c r="C35" s="93"/>
      <c r="D35" s="88">
        <v>614</v>
      </c>
      <c r="E35" s="89" t="s">
        <v>89</v>
      </c>
      <c r="F35" s="303">
        <v>56</v>
      </c>
      <c r="G35" s="303">
        <v>0</v>
      </c>
      <c r="H35" s="303"/>
      <c r="I35" s="303"/>
      <c r="J35" s="303">
        <v>600</v>
      </c>
      <c r="K35" s="303"/>
      <c r="L35" s="303"/>
    </row>
    <row r="36" spans="1:13" s="98" customFormat="1" ht="12.75">
      <c r="A36" s="194" t="s">
        <v>124</v>
      </c>
      <c r="B36" s="92" t="s">
        <v>812</v>
      </c>
      <c r="C36" s="93"/>
      <c r="D36" s="88">
        <v>620</v>
      </c>
      <c r="E36" s="89" t="s">
        <v>91</v>
      </c>
      <c r="F36" s="303">
        <v>1116</v>
      </c>
      <c r="G36" s="303">
        <v>303.27</v>
      </c>
      <c r="H36" s="303">
        <v>1300</v>
      </c>
      <c r="I36" s="303">
        <v>1300</v>
      </c>
      <c r="J36" s="303">
        <v>1300</v>
      </c>
      <c r="K36" s="303">
        <v>1300</v>
      </c>
      <c r="L36" s="303">
        <v>1300</v>
      </c>
      <c r="M36" s="197"/>
    </row>
    <row r="37" spans="1:12" s="98" customFormat="1" ht="12.75">
      <c r="A37" s="194" t="s">
        <v>126</v>
      </c>
      <c r="B37" s="92" t="s">
        <v>812</v>
      </c>
      <c r="C37" s="93"/>
      <c r="D37" s="115">
        <v>637016</v>
      </c>
      <c r="E37" s="89" t="s">
        <v>93</v>
      </c>
      <c r="F37" s="303">
        <v>49</v>
      </c>
      <c r="G37" s="303">
        <v>33.77</v>
      </c>
      <c r="H37" s="303">
        <v>100</v>
      </c>
      <c r="I37" s="303">
        <v>100</v>
      </c>
      <c r="J37" s="303">
        <v>100</v>
      </c>
      <c r="K37" s="303">
        <v>100</v>
      </c>
      <c r="L37" s="303">
        <v>100</v>
      </c>
    </row>
    <row r="38" spans="1:12" s="98" customFormat="1" ht="12.75">
      <c r="A38" s="194" t="s">
        <v>128</v>
      </c>
      <c r="B38" s="92" t="s">
        <v>812</v>
      </c>
      <c r="C38" s="93"/>
      <c r="D38" s="115">
        <v>632003</v>
      </c>
      <c r="E38" s="89" t="s">
        <v>159</v>
      </c>
      <c r="F38" s="303">
        <v>20</v>
      </c>
      <c r="G38" s="303">
        <v>0</v>
      </c>
      <c r="H38" s="303">
        <v>100</v>
      </c>
      <c r="I38" s="303">
        <v>100</v>
      </c>
      <c r="J38" s="303">
        <v>100</v>
      </c>
      <c r="K38" s="303">
        <v>100</v>
      </c>
      <c r="L38" s="303">
        <v>100</v>
      </c>
    </row>
    <row r="39" spans="1:12" s="98" customFormat="1" ht="12.75">
      <c r="A39" s="194" t="s">
        <v>130</v>
      </c>
      <c r="B39" s="92" t="s">
        <v>812</v>
      </c>
      <c r="C39" s="93"/>
      <c r="D39" s="115">
        <v>642015</v>
      </c>
      <c r="E39" s="89" t="s">
        <v>95</v>
      </c>
      <c r="F39" s="303"/>
      <c r="G39" s="303">
        <v>420.92</v>
      </c>
      <c r="H39" s="303">
        <v>100</v>
      </c>
      <c r="I39" s="303">
        <v>100</v>
      </c>
      <c r="J39" s="303">
        <v>100</v>
      </c>
      <c r="K39" s="303">
        <v>100</v>
      </c>
      <c r="L39" s="303">
        <v>100</v>
      </c>
    </row>
    <row r="40" spans="1:12" s="98" customFormat="1" ht="12.75">
      <c r="A40" s="194" t="s">
        <v>132</v>
      </c>
      <c r="B40" s="92" t="s">
        <v>812</v>
      </c>
      <c r="C40" s="93"/>
      <c r="D40" s="122">
        <v>637014</v>
      </c>
      <c r="E40" s="95" t="s">
        <v>97</v>
      </c>
      <c r="F40" s="303">
        <v>142</v>
      </c>
      <c r="G40" s="303">
        <v>81.23</v>
      </c>
      <c r="H40" s="303">
        <v>200</v>
      </c>
      <c r="I40" s="303">
        <v>200</v>
      </c>
      <c r="J40" s="303">
        <v>200</v>
      </c>
      <c r="K40" s="303">
        <v>200</v>
      </c>
      <c r="L40" s="303">
        <v>200</v>
      </c>
    </row>
    <row r="41" spans="1:12" s="98" customFormat="1" ht="12.75">
      <c r="A41" s="194" t="s">
        <v>134</v>
      </c>
      <c r="B41" s="420"/>
      <c r="C41" s="438"/>
      <c r="D41" s="439"/>
      <c r="E41" s="440" t="s">
        <v>840</v>
      </c>
      <c r="F41" s="419">
        <f>SUM(F32:F40)</f>
        <v>4803</v>
      </c>
      <c r="G41" s="419">
        <f aca="true" t="shared" si="8" ref="G41:L41">SUM(G32:G40)</f>
        <v>3329.1200000000003</v>
      </c>
      <c r="H41" s="419">
        <f>SUM(H32:H40)</f>
        <v>2500</v>
      </c>
      <c r="I41" s="419">
        <f t="shared" si="8"/>
        <v>2500</v>
      </c>
      <c r="J41" s="419">
        <f t="shared" si="8"/>
        <v>4900</v>
      </c>
      <c r="K41" s="419">
        <f t="shared" si="8"/>
        <v>4300</v>
      </c>
      <c r="L41" s="419">
        <f t="shared" si="8"/>
        <v>4300</v>
      </c>
    </row>
    <row r="42" spans="1:12" s="98" customFormat="1" ht="12.75">
      <c r="A42" s="109"/>
      <c r="B42" s="74"/>
      <c r="C42" s="74"/>
      <c r="D42" s="74"/>
      <c r="E42" s="74"/>
      <c r="F42" s="192"/>
      <c r="G42" s="192"/>
      <c r="H42" s="192"/>
      <c r="I42" s="192"/>
      <c r="J42" s="192"/>
      <c r="K42" s="192"/>
      <c r="L42" s="192"/>
    </row>
    <row r="43" spans="1:12" s="98" customFormat="1" ht="12.75">
      <c r="A43" s="109"/>
      <c r="B43" s="74"/>
      <c r="C43" s="74"/>
      <c r="D43" s="74"/>
      <c r="E43" s="74"/>
      <c r="F43" s="192"/>
      <c r="G43" s="192"/>
      <c r="H43" s="192"/>
      <c r="I43" s="192"/>
      <c r="J43" s="192"/>
      <c r="K43" s="192"/>
      <c r="L43" s="192"/>
    </row>
    <row r="44" spans="1:12" s="98" customFormat="1" ht="20.25">
      <c r="A44" s="588" t="s">
        <v>608</v>
      </c>
      <c r="B44" s="588"/>
      <c r="C44" s="588"/>
      <c r="D44" s="588"/>
      <c r="E44" s="588"/>
      <c r="F44" s="588"/>
      <c r="G44" s="588"/>
      <c r="H44" s="255"/>
      <c r="I44" s="112"/>
      <c r="J44" s="255"/>
      <c r="K44"/>
      <c r="L44"/>
    </row>
    <row r="45" spans="1:12" s="98" customFormat="1" ht="13.5" thickBot="1">
      <c r="A45" s="74"/>
      <c r="B45" s="74"/>
      <c r="C45" s="74"/>
      <c r="D45" s="74"/>
      <c r="E45" s="74"/>
      <c r="F45" s="192"/>
      <c r="G45" s="192"/>
      <c r="H45" s="192"/>
      <c r="I45" s="192"/>
      <c r="J45" s="192"/>
      <c r="K45"/>
      <c r="L45"/>
    </row>
    <row r="46" spans="1:12" s="98" customFormat="1" ht="13.5" thickBot="1">
      <c r="A46" s="653"/>
      <c r="B46" s="652" t="s">
        <v>73</v>
      </c>
      <c r="C46" s="652"/>
      <c r="D46" s="647" t="s">
        <v>74</v>
      </c>
      <c r="E46" s="647"/>
      <c r="F46" s="648" t="s">
        <v>778</v>
      </c>
      <c r="G46" s="648"/>
      <c r="H46" s="648"/>
      <c r="I46" s="648"/>
      <c r="J46" s="648"/>
      <c r="K46" s="648"/>
      <c r="L46" s="648"/>
    </row>
    <row r="47" spans="1:12" s="98" customFormat="1" ht="13.5" thickBot="1">
      <c r="A47" s="653"/>
      <c r="B47" s="653"/>
      <c r="C47" s="652"/>
      <c r="D47" s="647"/>
      <c r="E47" s="647"/>
      <c r="F47" s="657" t="s">
        <v>28</v>
      </c>
      <c r="G47" s="657"/>
      <c r="H47" s="657"/>
      <c r="I47" s="657"/>
      <c r="J47" s="657"/>
      <c r="K47" s="657"/>
      <c r="L47" s="657"/>
    </row>
    <row r="48" spans="1:12" s="98" customFormat="1" ht="13.5" thickBot="1">
      <c r="A48" s="653"/>
      <c r="B48" s="653"/>
      <c r="C48" s="652"/>
      <c r="D48" s="647"/>
      <c r="E48" s="647"/>
      <c r="F48" s="649" t="s">
        <v>814</v>
      </c>
      <c r="G48" s="649" t="s">
        <v>858</v>
      </c>
      <c r="H48" s="645" t="s">
        <v>873</v>
      </c>
      <c r="I48" s="645" t="s">
        <v>861</v>
      </c>
      <c r="J48" s="656" t="s">
        <v>303</v>
      </c>
      <c r="K48" s="656" t="s">
        <v>304</v>
      </c>
      <c r="L48" s="656" t="s">
        <v>815</v>
      </c>
    </row>
    <row r="49" spans="1:12" s="98" customFormat="1" ht="13.5" thickBot="1">
      <c r="A49" s="653"/>
      <c r="B49" s="653"/>
      <c r="C49" s="652"/>
      <c r="D49" s="647"/>
      <c r="E49" s="647"/>
      <c r="F49" s="649"/>
      <c r="G49" s="649"/>
      <c r="H49" s="645"/>
      <c r="I49" s="645"/>
      <c r="J49" s="656"/>
      <c r="K49" s="656"/>
      <c r="L49" s="656"/>
    </row>
    <row r="50" spans="1:12" s="98" customFormat="1" ht="13.5" thickBot="1">
      <c r="A50" s="193"/>
      <c r="B50" s="646" t="s">
        <v>609</v>
      </c>
      <c r="C50" s="646"/>
      <c r="D50" s="646"/>
      <c r="E50" s="646"/>
      <c r="F50" s="310">
        <f aca="true" t="shared" si="9" ref="F50:L51">F51</f>
        <v>35383.45</v>
      </c>
      <c r="G50" s="310">
        <f t="shared" si="9"/>
        <v>59791.749999999985</v>
      </c>
      <c r="H50" s="310">
        <f t="shared" si="9"/>
        <v>1832584</v>
      </c>
      <c r="I50" s="310">
        <f t="shared" si="9"/>
        <v>1894813.53</v>
      </c>
      <c r="J50" s="310">
        <f t="shared" si="9"/>
        <v>110550</v>
      </c>
      <c r="K50" s="310">
        <f t="shared" si="9"/>
        <v>133495</v>
      </c>
      <c r="L50" s="310">
        <f t="shared" si="9"/>
        <v>94000</v>
      </c>
    </row>
    <row r="51" spans="1:12" s="98" customFormat="1" ht="12.75">
      <c r="A51" s="194" t="s">
        <v>78</v>
      </c>
      <c r="B51" s="195">
        <v>4</v>
      </c>
      <c r="C51" s="651" t="s">
        <v>80</v>
      </c>
      <c r="D51" s="651"/>
      <c r="E51" s="651"/>
      <c r="F51" s="311">
        <f t="shared" si="9"/>
        <v>35383.45</v>
      </c>
      <c r="G51" s="311">
        <f t="shared" si="9"/>
        <v>59791.749999999985</v>
      </c>
      <c r="H51" s="311">
        <f t="shared" si="9"/>
        <v>1832584</v>
      </c>
      <c r="I51" s="311">
        <f t="shared" si="9"/>
        <v>1894813.53</v>
      </c>
      <c r="J51" s="311">
        <f t="shared" si="9"/>
        <v>110550</v>
      </c>
      <c r="K51" s="311">
        <f t="shared" si="9"/>
        <v>133495</v>
      </c>
      <c r="L51" s="311">
        <f t="shared" si="9"/>
        <v>94000</v>
      </c>
    </row>
    <row r="52" spans="1:12" s="98" customFormat="1" ht="12.75">
      <c r="A52" s="194" t="s">
        <v>81</v>
      </c>
      <c r="B52" s="109"/>
      <c r="C52" s="84" t="s">
        <v>610</v>
      </c>
      <c r="D52" s="650" t="s">
        <v>611</v>
      </c>
      <c r="E52" s="650"/>
      <c r="F52" s="308">
        <f aca="true" t="shared" si="10" ref="F52:L52">F53+F71+F75+F78+F81</f>
        <v>35383.45</v>
      </c>
      <c r="G52" s="308">
        <f t="shared" si="10"/>
        <v>59791.749999999985</v>
      </c>
      <c r="H52" s="308">
        <f t="shared" si="10"/>
        <v>1832584</v>
      </c>
      <c r="I52" s="308">
        <f t="shared" si="10"/>
        <v>1894813.53</v>
      </c>
      <c r="J52" s="308">
        <f t="shared" si="10"/>
        <v>110550</v>
      </c>
      <c r="K52" s="308">
        <f t="shared" si="10"/>
        <v>133495</v>
      </c>
      <c r="L52" s="308">
        <f t="shared" si="10"/>
        <v>94000</v>
      </c>
    </row>
    <row r="53" spans="1:12" s="98" customFormat="1" ht="12.75">
      <c r="A53" s="194" t="s">
        <v>84</v>
      </c>
      <c r="B53" s="92"/>
      <c r="C53" s="109"/>
      <c r="D53" s="605" t="s">
        <v>779</v>
      </c>
      <c r="E53" s="605"/>
      <c r="F53" s="312">
        <f aca="true" t="shared" si="11" ref="F53:L53">SUM(F54:F70)</f>
        <v>4584</v>
      </c>
      <c r="G53" s="312">
        <f t="shared" si="11"/>
        <v>0</v>
      </c>
      <c r="H53" s="312">
        <f t="shared" si="11"/>
        <v>0</v>
      </c>
      <c r="I53" s="312">
        <f t="shared" si="11"/>
        <v>13640</v>
      </c>
      <c r="J53" s="312">
        <f t="shared" si="11"/>
        <v>22550</v>
      </c>
      <c r="K53" s="312">
        <f t="shared" si="11"/>
        <v>34495</v>
      </c>
      <c r="L53" s="312">
        <f t="shared" si="11"/>
        <v>0</v>
      </c>
    </row>
    <row r="54" spans="1:12" ht="12.75">
      <c r="A54" s="194" t="s">
        <v>86</v>
      </c>
      <c r="B54" s="258">
        <v>41</v>
      </c>
      <c r="C54" s="258">
        <v>0</v>
      </c>
      <c r="D54" s="257">
        <v>716</v>
      </c>
      <c r="E54" s="95" t="s">
        <v>877</v>
      </c>
      <c r="F54" s="300"/>
      <c r="G54" s="300"/>
      <c r="H54" s="303"/>
      <c r="I54" s="299">
        <v>5520</v>
      </c>
      <c r="J54" s="303">
        <v>3000</v>
      </c>
      <c r="K54" s="301"/>
      <c r="L54" s="301"/>
    </row>
    <row r="55" spans="1:12" ht="12.75">
      <c r="A55" s="194" t="s">
        <v>88</v>
      </c>
      <c r="B55" s="258">
        <v>41</v>
      </c>
      <c r="C55" s="258">
        <v>1</v>
      </c>
      <c r="D55" s="257">
        <v>716</v>
      </c>
      <c r="E55" s="95" t="s">
        <v>876</v>
      </c>
      <c r="F55" s="300"/>
      <c r="G55" s="300"/>
      <c r="H55" s="303"/>
      <c r="I55" s="299">
        <v>5000</v>
      </c>
      <c r="J55" s="303"/>
      <c r="K55" s="301"/>
      <c r="L55" s="301"/>
    </row>
    <row r="56" spans="1:12" ht="12.75">
      <c r="A56" s="194" t="s">
        <v>90</v>
      </c>
      <c r="B56" s="258">
        <v>41</v>
      </c>
      <c r="C56" s="258">
        <v>2</v>
      </c>
      <c r="D56" s="257">
        <v>716</v>
      </c>
      <c r="E56" s="95" t="s">
        <v>878</v>
      </c>
      <c r="F56" s="300"/>
      <c r="G56" s="300"/>
      <c r="H56" s="303"/>
      <c r="I56" s="299">
        <v>3120</v>
      </c>
      <c r="J56" s="303"/>
      <c r="K56" s="301"/>
      <c r="L56" s="301"/>
    </row>
    <row r="57" spans="1:12" ht="12.75">
      <c r="A57" s="194" t="s">
        <v>92</v>
      </c>
      <c r="B57" s="258">
        <v>41</v>
      </c>
      <c r="C57" s="258">
        <v>3</v>
      </c>
      <c r="D57" s="257">
        <v>716</v>
      </c>
      <c r="E57" s="95" t="s">
        <v>875</v>
      </c>
      <c r="F57" s="300"/>
      <c r="G57" s="300"/>
      <c r="H57" s="303"/>
      <c r="I57" s="299"/>
      <c r="J57" s="303">
        <v>11550</v>
      </c>
      <c r="K57" s="301"/>
      <c r="L57" s="301"/>
    </row>
    <row r="58" spans="1:12" ht="12.75">
      <c r="A58" s="194" t="s">
        <v>94</v>
      </c>
      <c r="B58" s="258">
        <v>41</v>
      </c>
      <c r="C58" s="258">
        <v>4</v>
      </c>
      <c r="D58" s="257">
        <v>716</v>
      </c>
      <c r="E58" s="95" t="s">
        <v>916</v>
      </c>
      <c r="F58" s="300"/>
      <c r="G58" s="300"/>
      <c r="H58" s="303"/>
      <c r="I58" s="299"/>
      <c r="J58" s="303">
        <v>5000</v>
      </c>
      <c r="K58" s="301"/>
      <c r="L58" s="301"/>
    </row>
    <row r="59" spans="1:12" ht="12.75">
      <c r="A59" s="194" t="s">
        <v>96</v>
      </c>
      <c r="B59" s="258">
        <v>41</v>
      </c>
      <c r="C59" s="258">
        <v>4</v>
      </c>
      <c r="D59" s="257">
        <v>716</v>
      </c>
      <c r="E59" s="95" t="s">
        <v>951</v>
      </c>
      <c r="F59" s="300"/>
      <c r="G59" s="300"/>
      <c r="H59" s="303"/>
      <c r="I59" s="299"/>
      <c r="J59" s="337">
        <v>3000</v>
      </c>
      <c r="K59" s="301"/>
      <c r="L59" s="301"/>
    </row>
    <row r="60" spans="1:12" ht="12.75">
      <c r="A60" s="194" t="s">
        <v>98</v>
      </c>
      <c r="B60" s="258">
        <v>41</v>
      </c>
      <c r="C60" s="258">
        <v>4</v>
      </c>
      <c r="D60" s="257">
        <v>716</v>
      </c>
      <c r="E60" s="95" t="s">
        <v>920</v>
      </c>
      <c r="F60" s="300"/>
      <c r="G60" s="300"/>
      <c r="H60" s="303"/>
      <c r="I60" s="300"/>
      <c r="J60" s="693"/>
      <c r="K60" s="373">
        <v>2000</v>
      </c>
      <c r="L60" s="301"/>
    </row>
    <row r="61" spans="1:12" ht="12.75">
      <c r="A61" s="194" t="s">
        <v>162</v>
      </c>
      <c r="B61" s="258">
        <v>41</v>
      </c>
      <c r="C61" s="258">
        <v>5</v>
      </c>
      <c r="D61" s="257">
        <v>716</v>
      </c>
      <c r="E61" s="95" t="s">
        <v>915</v>
      </c>
      <c r="F61" s="300"/>
      <c r="G61" s="300"/>
      <c r="H61" s="303"/>
      <c r="I61" s="300"/>
      <c r="J61" s="693"/>
      <c r="K61" s="373">
        <v>6600</v>
      </c>
      <c r="L61" s="301"/>
    </row>
    <row r="62" spans="1:12" ht="12.75">
      <c r="A62" s="194" t="s">
        <v>201</v>
      </c>
      <c r="B62" s="258">
        <v>41</v>
      </c>
      <c r="C62" s="258">
        <v>6</v>
      </c>
      <c r="D62" s="257">
        <v>716</v>
      </c>
      <c r="E62" s="95" t="s">
        <v>879</v>
      </c>
      <c r="F62" s="300"/>
      <c r="G62" s="300"/>
      <c r="H62" s="303"/>
      <c r="I62" s="300"/>
      <c r="J62" s="693"/>
      <c r="K62" s="373">
        <v>1000</v>
      </c>
      <c r="L62" s="301"/>
    </row>
    <row r="63" spans="1:12" ht="12.75">
      <c r="A63" s="194" t="s">
        <v>164</v>
      </c>
      <c r="B63" s="258">
        <v>41</v>
      </c>
      <c r="C63" s="258">
        <v>7</v>
      </c>
      <c r="D63" s="257">
        <v>716</v>
      </c>
      <c r="E63" s="95" t="s">
        <v>954</v>
      </c>
      <c r="F63" s="300"/>
      <c r="G63" s="300"/>
      <c r="H63" s="303"/>
      <c r="I63" s="300"/>
      <c r="J63" s="693"/>
      <c r="K63" s="373">
        <v>2500</v>
      </c>
      <c r="L63" s="301"/>
    </row>
    <row r="64" spans="1:12" ht="12.75">
      <c r="A64" s="194" t="s">
        <v>167</v>
      </c>
      <c r="B64" s="258">
        <v>41</v>
      </c>
      <c r="C64" s="258">
        <v>8</v>
      </c>
      <c r="D64" s="257">
        <v>716</v>
      </c>
      <c r="E64" s="95" t="s">
        <v>919</v>
      </c>
      <c r="F64" s="300"/>
      <c r="G64" s="300"/>
      <c r="H64" s="303"/>
      <c r="I64" s="300"/>
      <c r="J64" s="693"/>
      <c r="K64" s="373">
        <v>2000</v>
      </c>
      <c r="L64" s="301"/>
    </row>
    <row r="65" spans="1:12" ht="12.75">
      <c r="A65" s="194" t="s">
        <v>100</v>
      </c>
      <c r="B65" s="258">
        <v>41</v>
      </c>
      <c r="C65" s="258">
        <v>9</v>
      </c>
      <c r="D65" s="257">
        <v>716</v>
      </c>
      <c r="E65" s="95" t="s">
        <v>917</v>
      </c>
      <c r="F65" s="300"/>
      <c r="G65" s="300"/>
      <c r="H65" s="303"/>
      <c r="I65" s="300"/>
      <c r="J65" s="693"/>
      <c r="K65" s="373">
        <v>0</v>
      </c>
      <c r="L65" s="301"/>
    </row>
    <row r="66" spans="1:12" ht="12.75">
      <c r="A66" s="194" t="s">
        <v>103</v>
      </c>
      <c r="B66" s="258">
        <v>41</v>
      </c>
      <c r="C66" s="258">
        <v>10</v>
      </c>
      <c r="D66" s="257">
        <v>716</v>
      </c>
      <c r="E66" s="95" t="s">
        <v>918</v>
      </c>
      <c r="F66" s="300"/>
      <c r="G66" s="300"/>
      <c r="H66" s="303"/>
      <c r="I66" s="300"/>
      <c r="J66" s="693"/>
      <c r="K66" s="373">
        <v>7000</v>
      </c>
      <c r="L66" s="301"/>
    </row>
    <row r="67" spans="1:12" ht="12.75">
      <c r="A67" s="194" t="s">
        <v>104</v>
      </c>
      <c r="B67" s="258">
        <v>41</v>
      </c>
      <c r="C67" s="258">
        <v>11</v>
      </c>
      <c r="D67" s="257">
        <v>716</v>
      </c>
      <c r="E67" s="95" t="s">
        <v>874</v>
      </c>
      <c r="F67" s="300"/>
      <c r="G67" s="300"/>
      <c r="H67" s="303"/>
      <c r="I67" s="300"/>
      <c r="J67" s="693"/>
      <c r="K67" s="373">
        <v>13395</v>
      </c>
      <c r="L67" s="301"/>
    </row>
    <row r="68" spans="1:12" ht="12.75">
      <c r="A68" s="194" t="s">
        <v>105</v>
      </c>
      <c r="B68" s="258"/>
      <c r="C68" s="526"/>
      <c r="D68" s="257"/>
      <c r="E68" s="95" t="s">
        <v>961</v>
      </c>
      <c r="F68" s="300"/>
      <c r="G68" s="300"/>
      <c r="H68" s="303"/>
      <c r="I68" s="300"/>
      <c r="J68" s="381"/>
      <c r="K68" s="301"/>
      <c r="L68" s="301"/>
    </row>
    <row r="69" spans="1:12" s="98" customFormat="1" ht="12.75">
      <c r="A69" s="194" t="s">
        <v>106</v>
      </c>
      <c r="B69" s="92" t="s">
        <v>812</v>
      </c>
      <c r="C69" s="93"/>
      <c r="D69" s="257">
        <v>716</v>
      </c>
      <c r="E69" s="95" t="s">
        <v>781</v>
      </c>
      <c r="F69" s="305">
        <v>1704</v>
      </c>
      <c r="G69" s="305">
        <v>0</v>
      </c>
      <c r="H69" s="303"/>
      <c r="I69" s="303">
        <v>0</v>
      </c>
      <c r="J69" s="694"/>
      <c r="K69" s="306">
        <v>0</v>
      </c>
      <c r="L69" s="306">
        <v>0</v>
      </c>
    </row>
    <row r="70" spans="1:12" ht="12.75">
      <c r="A70" s="194" t="s">
        <v>107</v>
      </c>
      <c r="B70" s="92" t="s">
        <v>812</v>
      </c>
      <c r="C70" s="93"/>
      <c r="D70" s="257">
        <v>716</v>
      </c>
      <c r="E70" s="95" t="s">
        <v>782</v>
      </c>
      <c r="F70" s="305">
        <v>2880</v>
      </c>
      <c r="G70" s="305">
        <v>0</v>
      </c>
      <c r="H70" s="303"/>
      <c r="I70" s="303"/>
      <c r="J70" s="303"/>
      <c r="K70" s="306"/>
      <c r="L70" s="306"/>
    </row>
    <row r="71" spans="1:12" ht="12.75">
      <c r="A71" s="194" t="s">
        <v>108</v>
      </c>
      <c r="B71" s="92"/>
      <c r="C71" s="109"/>
      <c r="D71" s="605" t="s">
        <v>612</v>
      </c>
      <c r="E71" s="605"/>
      <c r="F71" s="312">
        <f>SUM(F72:F74)</f>
        <v>0</v>
      </c>
      <c r="G71" s="312">
        <f aca="true" t="shared" si="12" ref="G71:L71">SUM(G72:G74)</f>
        <v>0</v>
      </c>
      <c r="H71" s="312">
        <f>SUM(H72:H74)</f>
        <v>0</v>
      </c>
      <c r="I71" s="312">
        <f t="shared" si="12"/>
        <v>0</v>
      </c>
      <c r="J71" s="312">
        <f t="shared" si="12"/>
        <v>18000</v>
      </c>
      <c r="K71" s="312">
        <f t="shared" si="12"/>
        <v>20000</v>
      </c>
      <c r="L71" s="312">
        <f t="shared" si="12"/>
        <v>15000</v>
      </c>
    </row>
    <row r="72" spans="1:12" ht="12.75">
      <c r="A72" s="194" t="s">
        <v>109</v>
      </c>
      <c r="B72" s="92" t="s">
        <v>812</v>
      </c>
      <c r="C72" s="93"/>
      <c r="D72" s="122">
        <v>637005</v>
      </c>
      <c r="E72" s="95" t="s">
        <v>921</v>
      </c>
      <c r="F72" s="305"/>
      <c r="G72" s="305"/>
      <c r="H72" s="303"/>
      <c r="I72" s="303">
        <v>0</v>
      </c>
      <c r="J72" s="303">
        <v>15000</v>
      </c>
      <c r="K72" s="306">
        <v>5000</v>
      </c>
      <c r="L72" s="306"/>
    </row>
    <row r="73" spans="1:12" ht="12.75">
      <c r="A73" s="194" t="s">
        <v>110</v>
      </c>
      <c r="B73" s="92" t="s">
        <v>812</v>
      </c>
      <c r="C73" s="93"/>
      <c r="D73" s="122">
        <v>637005</v>
      </c>
      <c r="E73" s="95" t="s">
        <v>783</v>
      </c>
      <c r="F73" s="305"/>
      <c r="G73" s="305"/>
      <c r="H73" s="303"/>
      <c r="I73" s="303">
        <v>0</v>
      </c>
      <c r="J73" s="303">
        <v>0</v>
      </c>
      <c r="K73" s="306">
        <v>15000</v>
      </c>
      <c r="L73" s="306">
        <v>15000</v>
      </c>
    </row>
    <row r="74" spans="1:12" ht="12.75">
      <c r="A74" s="194" t="s">
        <v>113</v>
      </c>
      <c r="B74" s="92" t="s">
        <v>812</v>
      </c>
      <c r="C74" s="93"/>
      <c r="D74" s="122">
        <v>637005</v>
      </c>
      <c r="E74" s="95" t="s">
        <v>922</v>
      </c>
      <c r="F74" s="305"/>
      <c r="G74" s="305"/>
      <c r="H74" s="303"/>
      <c r="I74" s="303"/>
      <c r="J74" s="303">
        <v>3000</v>
      </c>
      <c r="K74" s="306">
        <v>0</v>
      </c>
      <c r="L74" s="306">
        <v>0</v>
      </c>
    </row>
    <row r="75" spans="1:12" ht="12.75">
      <c r="A75" s="194" t="s">
        <v>116</v>
      </c>
      <c r="B75" s="92"/>
      <c r="C75" s="109"/>
      <c r="D75" s="605" t="s">
        <v>615</v>
      </c>
      <c r="E75" s="605"/>
      <c r="F75" s="312">
        <f>SUM(F76:F77)</f>
        <v>0</v>
      </c>
      <c r="G75" s="312">
        <f aca="true" t="shared" si="13" ref="G75:L75">SUM(G76:G77)</f>
        <v>2400</v>
      </c>
      <c r="H75" s="312">
        <f>SUM(H76:H77)</f>
        <v>0</v>
      </c>
      <c r="I75" s="312">
        <f t="shared" si="13"/>
        <v>0</v>
      </c>
      <c r="J75" s="312">
        <f t="shared" si="13"/>
        <v>5000</v>
      </c>
      <c r="K75" s="312">
        <f t="shared" si="13"/>
        <v>5000</v>
      </c>
      <c r="L75" s="312">
        <f t="shared" si="13"/>
        <v>5000</v>
      </c>
    </row>
    <row r="76" spans="1:12" ht="12.75">
      <c r="A76" s="194" t="s">
        <v>118</v>
      </c>
      <c r="B76" s="92" t="s">
        <v>812</v>
      </c>
      <c r="C76" s="93"/>
      <c r="D76" s="122">
        <v>716</v>
      </c>
      <c r="E76" s="95" t="s">
        <v>616</v>
      </c>
      <c r="F76" s="305"/>
      <c r="G76" s="305">
        <v>2400</v>
      </c>
      <c r="H76" s="303"/>
      <c r="I76" s="303">
        <v>0</v>
      </c>
      <c r="J76" s="303">
        <v>5000</v>
      </c>
      <c r="K76" s="306">
        <v>5000</v>
      </c>
      <c r="L76" s="306">
        <v>5000</v>
      </c>
    </row>
    <row r="77" spans="1:12" ht="12.75">
      <c r="A77" s="194" t="s">
        <v>120</v>
      </c>
      <c r="B77" s="92" t="s">
        <v>812</v>
      </c>
      <c r="C77" s="93"/>
      <c r="D77" s="122">
        <v>716</v>
      </c>
      <c r="E77" s="95" t="s">
        <v>784</v>
      </c>
      <c r="F77" s="305"/>
      <c r="G77" s="305"/>
      <c r="H77" s="303"/>
      <c r="I77" s="303">
        <v>0</v>
      </c>
      <c r="J77" s="303"/>
      <c r="K77" s="306">
        <v>0</v>
      </c>
      <c r="L77" s="306">
        <v>0</v>
      </c>
    </row>
    <row r="78" spans="1:12" ht="12.75">
      <c r="A78" s="194" t="s">
        <v>122</v>
      </c>
      <c r="B78" s="92"/>
      <c r="C78" s="106"/>
      <c r="D78" s="654" t="s">
        <v>785</v>
      </c>
      <c r="E78" s="654"/>
      <c r="F78" s="312">
        <f>SUM(F79:F80)</f>
        <v>3312.96</v>
      </c>
      <c r="G78" s="312">
        <f aca="true" t="shared" si="14" ref="G78:L78">SUM(G79:G80)</f>
        <v>3151.73</v>
      </c>
      <c r="H78" s="302">
        <f>SUM(H79:H80)</f>
        <v>0</v>
      </c>
      <c r="I78" s="302">
        <f t="shared" si="14"/>
        <v>1000</v>
      </c>
      <c r="J78" s="302">
        <f t="shared" si="14"/>
        <v>0</v>
      </c>
      <c r="K78" s="302">
        <f t="shared" si="14"/>
        <v>4000</v>
      </c>
      <c r="L78" s="302">
        <f t="shared" si="14"/>
        <v>4000</v>
      </c>
    </row>
    <row r="79" spans="1:12" ht="12.75">
      <c r="A79" s="194" t="s">
        <v>124</v>
      </c>
      <c r="B79" s="92" t="s">
        <v>812</v>
      </c>
      <c r="C79" s="259"/>
      <c r="D79" s="122">
        <v>716</v>
      </c>
      <c r="E79" s="260" t="s">
        <v>786</v>
      </c>
      <c r="F79" s="305">
        <v>1845.4</v>
      </c>
      <c r="G79" s="305">
        <v>2067.48</v>
      </c>
      <c r="H79" s="303"/>
      <c r="I79" s="303">
        <v>0</v>
      </c>
      <c r="J79" s="303"/>
      <c r="K79" s="306">
        <v>2000</v>
      </c>
      <c r="L79" s="306">
        <v>2000</v>
      </c>
    </row>
    <row r="80" spans="1:12" ht="12.75">
      <c r="A80" s="194" t="s">
        <v>126</v>
      </c>
      <c r="B80" s="92" t="s">
        <v>812</v>
      </c>
      <c r="C80" s="106"/>
      <c r="D80" s="122">
        <v>716</v>
      </c>
      <c r="E80" s="95" t="s">
        <v>787</v>
      </c>
      <c r="F80" s="305">
        <v>1467.56</v>
      </c>
      <c r="G80" s="305">
        <v>1084.25</v>
      </c>
      <c r="H80" s="303"/>
      <c r="I80" s="303">
        <v>1000</v>
      </c>
      <c r="J80" s="303"/>
      <c r="K80" s="306">
        <v>2000</v>
      </c>
      <c r="L80" s="306">
        <v>2000</v>
      </c>
    </row>
    <row r="81" spans="1:12" ht="12.75">
      <c r="A81" s="194" t="s">
        <v>128</v>
      </c>
      <c r="B81" s="92"/>
      <c r="C81" s="106"/>
      <c r="D81" s="605" t="s">
        <v>427</v>
      </c>
      <c r="E81" s="605"/>
      <c r="F81" s="312">
        <f aca="true" t="shared" si="15" ref="F81:L81">SUM(F82:F99)</f>
        <v>27486.489999999998</v>
      </c>
      <c r="G81" s="312">
        <f t="shared" si="15"/>
        <v>54240.01999999999</v>
      </c>
      <c r="H81" s="312">
        <f t="shared" si="15"/>
        <v>1832584</v>
      </c>
      <c r="I81" s="312">
        <f t="shared" si="15"/>
        <v>1880173.53</v>
      </c>
      <c r="J81" s="312">
        <f t="shared" si="15"/>
        <v>65000</v>
      </c>
      <c r="K81" s="312">
        <f t="shared" si="15"/>
        <v>70000</v>
      </c>
      <c r="L81" s="312">
        <f t="shared" si="15"/>
        <v>70000</v>
      </c>
    </row>
    <row r="82" spans="1:12" ht="12.75">
      <c r="A82" s="194" t="s">
        <v>130</v>
      </c>
      <c r="B82" s="92" t="s">
        <v>812</v>
      </c>
      <c r="C82" s="93"/>
      <c r="D82" s="122">
        <v>717003</v>
      </c>
      <c r="E82" s="95" t="s">
        <v>962</v>
      </c>
      <c r="F82" s="305"/>
      <c r="G82" s="305"/>
      <c r="H82" s="303"/>
      <c r="I82" s="303"/>
      <c r="J82" s="303">
        <v>50000</v>
      </c>
      <c r="K82" s="306">
        <v>50000</v>
      </c>
      <c r="L82" s="306">
        <v>50000</v>
      </c>
    </row>
    <row r="83" spans="1:12" ht="12.75">
      <c r="A83" s="194" t="s">
        <v>132</v>
      </c>
      <c r="B83" s="92" t="s">
        <v>887</v>
      </c>
      <c r="C83" s="93"/>
      <c r="D83" s="122">
        <v>717001</v>
      </c>
      <c r="E83" s="95" t="s">
        <v>880</v>
      </c>
      <c r="F83" s="305"/>
      <c r="G83" s="305"/>
      <c r="H83" s="303">
        <v>1093310</v>
      </c>
      <c r="I83" s="303">
        <v>1093310</v>
      </c>
      <c r="J83" s="303"/>
      <c r="K83" s="306"/>
      <c r="L83" s="306"/>
    </row>
    <row r="84" spans="1:12" ht="12.75">
      <c r="A84" s="194" t="s">
        <v>134</v>
      </c>
      <c r="B84" s="92" t="s">
        <v>811</v>
      </c>
      <c r="C84" s="93"/>
      <c r="D84" s="122">
        <v>717001</v>
      </c>
      <c r="E84" s="95" t="s">
        <v>881</v>
      </c>
      <c r="F84" s="305"/>
      <c r="G84" s="305"/>
      <c r="H84" s="303">
        <v>588700</v>
      </c>
      <c r="I84" s="303">
        <v>588700</v>
      </c>
      <c r="J84" s="303"/>
      <c r="K84" s="306"/>
      <c r="L84" s="306"/>
    </row>
    <row r="85" spans="1:12" ht="12.75">
      <c r="A85" s="194" t="s">
        <v>135</v>
      </c>
      <c r="B85" s="92" t="s">
        <v>811</v>
      </c>
      <c r="C85" s="93"/>
      <c r="D85" s="122">
        <v>717001</v>
      </c>
      <c r="E85" s="95" t="s">
        <v>882</v>
      </c>
      <c r="F85" s="305"/>
      <c r="G85" s="305"/>
      <c r="H85" s="303">
        <v>105350</v>
      </c>
      <c r="I85" s="303">
        <v>105350</v>
      </c>
      <c r="J85" s="303"/>
      <c r="K85" s="306"/>
      <c r="L85" s="306"/>
    </row>
    <row r="86" spans="1:12" ht="12.75">
      <c r="A86" s="194" t="s">
        <v>222</v>
      </c>
      <c r="B86" s="92" t="s">
        <v>885</v>
      </c>
      <c r="C86" s="93"/>
      <c r="D86" s="122">
        <v>717001</v>
      </c>
      <c r="E86" s="95" t="s">
        <v>883</v>
      </c>
      <c r="F86" s="305"/>
      <c r="G86" s="305"/>
      <c r="H86" s="303">
        <v>45224</v>
      </c>
      <c r="I86" s="303">
        <v>45224</v>
      </c>
      <c r="J86" s="303"/>
      <c r="K86" s="306"/>
      <c r="L86" s="306"/>
    </row>
    <row r="87" spans="1:12" ht="12.75">
      <c r="A87" s="194" t="s">
        <v>137</v>
      </c>
      <c r="B87" s="92" t="s">
        <v>812</v>
      </c>
      <c r="C87" s="93"/>
      <c r="D87" s="122">
        <v>717001</v>
      </c>
      <c r="E87" s="95" t="s">
        <v>780</v>
      </c>
      <c r="F87" s="305"/>
      <c r="G87" s="305"/>
      <c r="H87" s="303"/>
      <c r="I87" s="303">
        <v>5589.53</v>
      </c>
      <c r="J87" s="303"/>
      <c r="K87" s="306">
        <v>5000</v>
      </c>
      <c r="L87" s="306">
        <v>5000</v>
      </c>
    </row>
    <row r="88" spans="1:12" ht="12.75">
      <c r="A88" s="194" t="s">
        <v>178</v>
      </c>
      <c r="B88" s="92" t="s">
        <v>811</v>
      </c>
      <c r="C88" s="93"/>
      <c r="D88" s="122">
        <v>717001</v>
      </c>
      <c r="E88" s="95" t="s">
        <v>780</v>
      </c>
      <c r="F88" s="305"/>
      <c r="G88" s="305"/>
      <c r="H88" s="303"/>
      <c r="I88" s="303">
        <v>25000</v>
      </c>
      <c r="J88" s="303">
        <v>15000</v>
      </c>
      <c r="K88" s="306"/>
      <c r="L88" s="306"/>
    </row>
    <row r="89" spans="1:12" ht="12.75">
      <c r="A89" s="194" t="s">
        <v>138</v>
      </c>
      <c r="B89" s="92" t="s">
        <v>885</v>
      </c>
      <c r="C89" s="93"/>
      <c r="D89" s="122">
        <v>717001</v>
      </c>
      <c r="E89" s="95" t="s">
        <v>780</v>
      </c>
      <c r="F89" s="305"/>
      <c r="G89" s="305"/>
      <c r="H89" s="303"/>
      <c r="I89" s="303">
        <v>2000</v>
      </c>
      <c r="J89" s="303"/>
      <c r="K89" s="306"/>
      <c r="L89" s="306"/>
    </row>
    <row r="90" spans="1:12" ht="12.75">
      <c r="A90" s="194" t="s">
        <v>139</v>
      </c>
      <c r="B90" s="92" t="s">
        <v>812</v>
      </c>
      <c r="C90" s="93"/>
      <c r="D90" s="122">
        <v>717001</v>
      </c>
      <c r="E90" s="95" t="s">
        <v>788</v>
      </c>
      <c r="F90" s="305"/>
      <c r="G90" s="305">
        <v>24735.84</v>
      </c>
      <c r="H90" s="303"/>
      <c r="I90" s="303"/>
      <c r="J90" s="303"/>
      <c r="K90" s="306"/>
      <c r="L90" s="306"/>
    </row>
    <row r="91" spans="1:12" ht="12.75">
      <c r="A91" s="194" t="s">
        <v>140</v>
      </c>
      <c r="B91" s="92" t="s">
        <v>812</v>
      </c>
      <c r="C91" s="93"/>
      <c r="D91" s="122">
        <v>717001</v>
      </c>
      <c r="E91" s="95" t="s">
        <v>886</v>
      </c>
      <c r="F91" s="305"/>
      <c r="G91" s="305"/>
      <c r="H91" s="303"/>
      <c r="I91" s="303">
        <v>15000</v>
      </c>
      <c r="J91" s="303"/>
      <c r="K91" s="306">
        <v>15000</v>
      </c>
      <c r="L91" s="306">
        <v>15000</v>
      </c>
    </row>
    <row r="92" spans="1:12" ht="12.75">
      <c r="A92" s="194" t="s">
        <v>183</v>
      </c>
      <c r="B92" s="92" t="s">
        <v>812</v>
      </c>
      <c r="C92" s="93"/>
      <c r="D92" s="122">
        <v>717002</v>
      </c>
      <c r="E92" s="95" t="s">
        <v>789</v>
      </c>
      <c r="F92" s="305">
        <v>11999.43</v>
      </c>
      <c r="G92" s="305">
        <v>9493.36</v>
      </c>
      <c r="H92" s="303"/>
      <c r="I92" s="303">
        <v>0</v>
      </c>
      <c r="J92" s="303"/>
      <c r="K92" s="306">
        <v>0</v>
      </c>
      <c r="L92" s="306"/>
    </row>
    <row r="93" spans="1:12" ht="12.75">
      <c r="A93" s="194" t="s">
        <v>186</v>
      </c>
      <c r="B93" s="92" t="s">
        <v>948</v>
      </c>
      <c r="C93" s="93"/>
      <c r="D93" s="122">
        <v>717003</v>
      </c>
      <c r="E93" s="95" t="s">
        <v>782</v>
      </c>
      <c r="F93" s="305">
        <v>357.46</v>
      </c>
      <c r="G93" s="305">
        <v>18675.48</v>
      </c>
      <c r="H93" s="303"/>
      <c r="I93" s="303"/>
      <c r="J93" s="303"/>
      <c r="K93" s="306"/>
      <c r="L93" s="306"/>
    </row>
    <row r="94" spans="1:12" ht="12.75">
      <c r="A94" s="194" t="s">
        <v>188</v>
      </c>
      <c r="B94" s="92" t="s">
        <v>812</v>
      </c>
      <c r="C94" s="93"/>
      <c r="D94" s="122">
        <v>717002</v>
      </c>
      <c r="E94" s="95" t="s">
        <v>790</v>
      </c>
      <c r="F94" s="305">
        <v>399.6</v>
      </c>
      <c r="G94" s="305">
        <v>0</v>
      </c>
      <c r="H94" s="303"/>
      <c r="I94" s="303"/>
      <c r="J94" s="303"/>
      <c r="K94" s="306"/>
      <c r="L94" s="306"/>
    </row>
    <row r="95" spans="1:12" ht="12.75">
      <c r="A95" s="194" t="s">
        <v>142</v>
      </c>
      <c r="B95" s="261" t="s">
        <v>812</v>
      </c>
      <c r="C95" s="262"/>
      <c r="D95" s="263">
        <v>717001</v>
      </c>
      <c r="E95" s="264" t="s">
        <v>928</v>
      </c>
      <c r="F95" s="313"/>
      <c r="G95" s="313"/>
      <c r="H95" s="337"/>
      <c r="I95" s="303"/>
      <c r="J95" s="337"/>
      <c r="K95" s="314">
        <v>0</v>
      </c>
      <c r="L95" s="314">
        <v>0</v>
      </c>
    </row>
    <row r="96" spans="1:12" ht="12.75">
      <c r="A96" s="194" t="s">
        <v>224</v>
      </c>
      <c r="B96" s="93" t="s">
        <v>812</v>
      </c>
      <c r="C96" s="93"/>
      <c r="D96" s="122">
        <v>717002</v>
      </c>
      <c r="E96" s="93" t="s">
        <v>791</v>
      </c>
      <c r="F96" s="305">
        <v>7980</v>
      </c>
      <c r="G96" s="305">
        <v>0</v>
      </c>
      <c r="H96" s="303"/>
      <c r="I96" s="303"/>
      <c r="J96" s="303"/>
      <c r="K96" s="303"/>
      <c r="L96" s="303"/>
    </row>
    <row r="97" spans="1:12" ht="12.75">
      <c r="A97" s="194" t="s">
        <v>144</v>
      </c>
      <c r="B97" s="93" t="s">
        <v>812</v>
      </c>
      <c r="C97" s="93"/>
      <c r="D97" s="122">
        <v>717002</v>
      </c>
      <c r="E97" s="93" t="s">
        <v>792</v>
      </c>
      <c r="F97" s="305">
        <v>6750</v>
      </c>
      <c r="G97" s="305">
        <v>0</v>
      </c>
      <c r="H97" s="303"/>
      <c r="I97" s="303"/>
      <c r="J97" s="303"/>
      <c r="K97" s="303"/>
      <c r="L97" s="303"/>
    </row>
    <row r="98" spans="1:12" ht="12.75">
      <c r="A98" s="194" t="s">
        <v>145</v>
      </c>
      <c r="B98" s="93" t="s">
        <v>812</v>
      </c>
      <c r="C98" s="93"/>
      <c r="D98" s="122">
        <v>717001</v>
      </c>
      <c r="E98" s="93" t="s">
        <v>804</v>
      </c>
      <c r="F98" s="305"/>
      <c r="G98" s="305"/>
      <c r="H98" s="303"/>
      <c r="I98" s="303">
        <v>0</v>
      </c>
      <c r="J98" s="303"/>
      <c r="K98" s="303"/>
      <c r="L98" s="303"/>
    </row>
    <row r="99" spans="1:12" ht="12.75">
      <c r="A99" s="194" t="s">
        <v>146</v>
      </c>
      <c r="B99" s="93" t="s">
        <v>812</v>
      </c>
      <c r="C99" s="93"/>
      <c r="D99" s="122">
        <v>717001</v>
      </c>
      <c r="E99" s="93" t="s">
        <v>813</v>
      </c>
      <c r="F99" s="305"/>
      <c r="G99" s="305">
        <v>1335.34</v>
      </c>
      <c r="H99" s="303"/>
      <c r="I99" s="303"/>
      <c r="J99" s="303"/>
      <c r="K99" s="303"/>
      <c r="L99" s="303"/>
    </row>
  </sheetData>
  <sheetProtection selectLockedCells="1" selectUnlockedCells="1"/>
  <mergeCells count="41">
    <mergeCell ref="J5:J6"/>
    <mergeCell ref="L5:L6"/>
    <mergeCell ref="G5:G6"/>
    <mergeCell ref="H5:H6"/>
    <mergeCell ref="D10:E10"/>
    <mergeCell ref="A1:K1"/>
    <mergeCell ref="A3:A6"/>
    <mergeCell ref="B3:C6"/>
    <mergeCell ref="D3:E6"/>
    <mergeCell ref="F3:L3"/>
    <mergeCell ref="F4:L4"/>
    <mergeCell ref="K5:K6"/>
    <mergeCell ref="D17:E17"/>
    <mergeCell ref="A44:G44"/>
    <mergeCell ref="A46:A49"/>
    <mergeCell ref="D53:E53"/>
    <mergeCell ref="I5:I6"/>
    <mergeCell ref="B7:E7"/>
    <mergeCell ref="F5:F6"/>
    <mergeCell ref="F47:L47"/>
    <mergeCell ref="C8:E8"/>
    <mergeCell ref="D9:E9"/>
    <mergeCell ref="D81:E81"/>
    <mergeCell ref="F48:F49"/>
    <mergeCell ref="G48:G49"/>
    <mergeCell ref="D52:E52"/>
    <mergeCell ref="D71:E71"/>
    <mergeCell ref="D13:E13"/>
    <mergeCell ref="D75:E75"/>
    <mergeCell ref="C51:E51"/>
    <mergeCell ref="B46:C49"/>
    <mergeCell ref="D78:E78"/>
    <mergeCell ref="D21:E21"/>
    <mergeCell ref="I48:I49"/>
    <mergeCell ref="B50:E50"/>
    <mergeCell ref="D46:E49"/>
    <mergeCell ref="F46:L46"/>
    <mergeCell ref="J48:J49"/>
    <mergeCell ref="H48:H49"/>
    <mergeCell ref="L48:L49"/>
    <mergeCell ref="K48:K49"/>
  </mergeCells>
  <printOptions horizontalCentered="1"/>
  <pageMargins left="0.2362204724409449" right="0.2362204724409449" top="0.7874015748031497" bottom="0" header="0.5118110236220472" footer="0.5118110236220472"/>
  <pageSetup fitToHeight="2" fitToWidth="1"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2"/>
  <sheetViews>
    <sheetView zoomScale="110" zoomScaleNormal="110" zoomScalePageLayoutView="0" workbookViewId="0" topLeftCell="A90">
      <selection activeCell="H90" sqref="H1:L16384"/>
    </sheetView>
  </sheetViews>
  <sheetFormatPr defaultColWidth="11.57421875" defaultRowHeight="12.75"/>
  <cols>
    <col min="1" max="1" width="3.421875" style="164" customWidth="1"/>
    <col min="2" max="2" width="4.00390625" style="164" bestFit="1" customWidth="1"/>
    <col min="3" max="3" width="5.7109375" style="164" customWidth="1"/>
    <col min="4" max="4" width="7.00390625" style="164" customWidth="1"/>
    <col min="5" max="5" width="37.140625" style="164" customWidth="1"/>
    <col min="6" max="6" width="13.28125" style="199" customWidth="1"/>
    <col min="7" max="7" width="13.57421875" style="199" customWidth="1"/>
    <col min="8" max="8" width="12.28125" style="200" customWidth="1"/>
    <col min="9" max="9" width="11.57421875" style="200" customWidth="1"/>
    <col min="10" max="10" width="11.7109375" style="200" customWidth="1"/>
    <col min="11" max="11" width="11.421875" style="200" customWidth="1"/>
    <col min="12" max="12" width="13.421875" style="200" customWidth="1"/>
  </cols>
  <sheetData>
    <row r="1" spans="1:11" ht="20.25" customHeight="1">
      <c r="A1" s="664" t="s">
        <v>620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</row>
    <row r="2" spans="1:12" ht="12.75">
      <c r="A2" s="74"/>
      <c r="B2" s="74"/>
      <c r="C2" s="74"/>
      <c r="D2" s="74"/>
      <c r="E2" s="74"/>
      <c r="F2" s="201"/>
      <c r="G2" s="201"/>
      <c r="H2" s="201"/>
      <c r="I2" s="201"/>
      <c r="J2" s="201"/>
      <c r="K2" s="201"/>
      <c r="L2" s="201"/>
    </row>
    <row r="3" spans="1:12" ht="12.75" customHeight="1">
      <c r="A3" s="574"/>
      <c r="B3" s="575" t="s">
        <v>73</v>
      </c>
      <c r="C3" s="575"/>
      <c r="D3" s="576" t="s">
        <v>74</v>
      </c>
      <c r="E3" s="576"/>
      <c r="F3" s="668" t="s">
        <v>75</v>
      </c>
      <c r="G3" s="668"/>
      <c r="H3" s="668"/>
      <c r="I3" s="668"/>
      <c r="J3" s="668"/>
      <c r="K3" s="668"/>
      <c r="L3" s="668"/>
    </row>
    <row r="4" spans="1:12" ht="13.5" customHeight="1">
      <c r="A4" s="574"/>
      <c r="B4" s="574"/>
      <c r="C4" s="575"/>
      <c r="D4" s="576"/>
      <c r="E4" s="576"/>
      <c r="F4" s="669" t="s">
        <v>21</v>
      </c>
      <c r="G4" s="669"/>
      <c r="H4" s="669"/>
      <c r="I4" s="669"/>
      <c r="J4" s="669"/>
      <c r="K4" s="669"/>
      <c r="L4" s="669"/>
    </row>
    <row r="5" spans="1:12" ht="12.75" customHeight="1">
      <c r="A5" s="574"/>
      <c r="B5" s="574"/>
      <c r="C5" s="575"/>
      <c r="D5" s="576"/>
      <c r="E5" s="576"/>
      <c r="F5" s="670" t="s">
        <v>814</v>
      </c>
      <c r="G5" s="670" t="s">
        <v>858</v>
      </c>
      <c r="H5" s="671" t="s">
        <v>867</v>
      </c>
      <c r="I5" s="671" t="s">
        <v>861</v>
      </c>
      <c r="J5" s="672" t="s">
        <v>76</v>
      </c>
      <c r="K5" s="672" t="s">
        <v>829</v>
      </c>
      <c r="L5" s="672" t="s">
        <v>870</v>
      </c>
    </row>
    <row r="6" spans="1:12" ht="48" customHeight="1">
      <c r="A6" s="574"/>
      <c r="B6" s="574"/>
      <c r="C6" s="575"/>
      <c r="D6" s="576"/>
      <c r="E6" s="576"/>
      <c r="F6" s="670"/>
      <c r="G6" s="670"/>
      <c r="H6" s="671"/>
      <c r="I6" s="671"/>
      <c r="J6" s="672"/>
      <c r="K6" s="672"/>
      <c r="L6" s="672"/>
    </row>
    <row r="7" spans="1:12" ht="28.5" customHeight="1">
      <c r="A7" s="202"/>
      <c r="B7" s="662" t="s">
        <v>621</v>
      </c>
      <c r="C7" s="662"/>
      <c r="D7" s="662"/>
      <c r="E7" s="662"/>
      <c r="F7" s="295">
        <f aca="true" t="shared" si="0" ref="F7:L7">F8+F48+F74</f>
        <v>419848.01999999996</v>
      </c>
      <c r="G7" s="295">
        <f t="shared" si="0"/>
        <v>378647.7800000001</v>
      </c>
      <c r="H7" s="295">
        <f t="shared" si="0"/>
        <v>399000</v>
      </c>
      <c r="I7" s="295">
        <f t="shared" si="0"/>
        <v>395600</v>
      </c>
      <c r="J7" s="295">
        <f t="shared" si="0"/>
        <v>453300</v>
      </c>
      <c r="K7" s="295">
        <f t="shared" si="0"/>
        <v>403800</v>
      </c>
      <c r="L7" s="295">
        <f t="shared" si="0"/>
        <v>405700</v>
      </c>
    </row>
    <row r="8" spans="1:12" ht="12.75">
      <c r="A8" s="160" t="s">
        <v>78</v>
      </c>
      <c r="B8" s="203" t="s">
        <v>622</v>
      </c>
      <c r="C8" s="663" t="s">
        <v>623</v>
      </c>
      <c r="D8" s="663"/>
      <c r="E8" s="663"/>
      <c r="F8" s="356">
        <f aca="true" t="shared" si="1" ref="F8:L8">SUM(F9+F18+F35+F37)</f>
        <v>339307.07</v>
      </c>
      <c r="G8" s="356">
        <f t="shared" si="1"/>
        <v>331672.22000000003</v>
      </c>
      <c r="H8" s="356">
        <f t="shared" si="1"/>
        <v>327100</v>
      </c>
      <c r="I8" s="356">
        <f t="shared" si="1"/>
        <v>325200</v>
      </c>
      <c r="J8" s="356">
        <f t="shared" si="1"/>
        <v>376800</v>
      </c>
      <c r="K8" s="356">
        <f t="shared" si="1"/>
        <v>329400</v>
      </c>
      <c r="L8" s="356">
        <f t="shared" si="1"/>
        <v>331300</v>
      </c>
    </row>
    <row r="9" spans="1:12" ht="12.75">
      <c r="A9" s="160" t="s">
        <v>81</v>
      </c>
      <c r="B9" s="204"/>
      <c r="C9" s="84" t="s">
        <v>624</v>
      </c>
      <c r="D9" s="584" t="s">
        <v>625</v>
      </c>
      <c r="E9" s="584"/>
      <c r="F9" s="298">
        <f>SUM(F10:F17)</f>
        <v>268499.95</v>
      </c>
      <c r="G9" s="298">
        <f aca="true" t="shared" si="2" ref="G9:L9">SUM(G10:G17)</f>
        <v>269495.47000000003</v>
      </c>
      <c r="H9" s="298">
        <f t="shared" si="2"/>
        <v>258000</v>
      </c>
      <c r="I9" s="298">
        <f t="shared" si="2"/>
        <v>259000</v>
      </c>
      <c r="J9" s="298">
        <f t="shared" si="2"/>
        <v>299000</v>
      </c>
      <c r="K9" s="298">
        <f t="shared" si="2"/>
        <v>253000</v>
      </c>
      <c r="L9" s="298">
        <f t="shared" si="2"/>
        <v>255000</v>
      </c>
    </row>
    <row r="10" spans="1:12" ht="12.75">
      <c r="A10" s="160" t="s">
        <v>84</v>
      </c>
      <c r="B10" s="537">
        <v>41</v>
      </c>
      <c r="C10" s="93"/>
      <c r="D10" s="122">
        <v>637004</v>
      </c>
      <c r="E10" s="95" t="s">
        <v>626</v>
      </c>
      <c r="F10" s="303">
        <v>165006.54</v>
      </c>
      <c r="G10" s="303">
        <v>166440.29</v>
      </c>
      <c r="H10" s="299">
        <v>150000</v>
      </c>
      <c r="I10" s="299">
        <v>150000</v>
      </c>
      <c r="J10" s="299">
        <v>170000</v>
      </c>
      <c r="K10" s="299">
        <v>145000</v>
      </c>
      <c r="L10" s="299">
        <v>145000</v>
      </c>
    </row>
    <row r="11" spans="1:12" ht="12.75">
      <c r="A11" s="160" t="s">
        <v>86</v>
      </c>
      <c r="B11" s="229">
        <v>41</v>
      </c>
      <c r="C11" s="87"/>
      <c r="D11" s="115">
        <v>633006</v>
      </c>
      <c r="E11" s="206" t="s">
        <v>627</v>
      </c>
      <c r="F11" s="303">
        <v>2346.96</v>
      </c>
      <c r="G11" s="303">
        <v>4225.32</v>
      </c>
      <c r="H11" s="299">
        <v>6000</v>
      </c>
      <c r="I11" s="299">
        <v>4000</v>
      </c>
      <c r="J11" s="299">
        <v>6000</v>
      </c>
      <c r="K11" s="299">
        <v>2000</v>
      </c>
      <c r="L11" s="299">
        <v>2000</v>
      </c>
    </row>
    <row r="12" spans="1:12" ht="12.75">
      <c r="A12" s="160" t="s">
        <v>88</v>
      </c>
      <c r="B12" s="229">
        <v>41</v>
      </c>
      <c r="C12" s="87"/>
      <c r="D12" s="115">
        <v>637012</v>
      </c>
      <c r="E12" s="89" t="s">
        <v>628</v>
      </c>
      <c r="F12" s="303">
        <v>92726.58</v>
      </c>
      <c r="G12" s="303">
        <v>89537.43</v>
      </c>
      <c r="H12" s="299">
        <v>89000</v>
      </c>
      <c r="I12" s="299">
        <v>89000</v>
      </c>
      <c r="J12" s="299">
        <v>93000</v>
      </c>
      <c r="K12" s="299">
        <v>88000</v>
      </c>
      <c r="L12" s="299">
        <v>90000</v>
      </c>
    </row>
    <row r="13" spans="1:12" ht="12.75">
      <c r="A13" s="160" t="s">
        <v>90</v>
      </c>
      <c r="B13" s="229">
        <v>41</v>
      </c>
      <c r="C13" s="87"/>
      <c r="D13" s="115">
        <v>637004</v>
      </c>
      <c r="E13" s="89" t="s">
        <v>629</v>
      </c>
      <c r="F13" s="303">
        <v>5900</v>
      </c>
      <c r="G13" s="303">
        <v>5900.04</v>
      </c>
      <c r="H13" s="299">
        <v>6000</v>
      </c>
      <c r="I13" s="299">
        <v>6000</v>
      </c>
      <c r="J13" s="299">
        <v>9000</v>
      </c>
      <c r="K13" s="299">
        <v>7000</v>
      </c>
      <c r="L13" s="299">
        <v>7000</v>
      </c>
    </row>
    <row r="14" spans="1:12" ht="12.75">
      <c r="A14" s="160" t="s">
        <v>92</v>
      </c>
      <c r="B14" s="229">
        <v>41</v>
      </c>
      <c r="C14" s="87"/>
      <c r="D14" s="115">
        <v>637004</v>
      </c>
      <c r="E14" s="89" t="s">
        <v>630</v>
      </c>
      <c r="F14" s="303">
        <v>476.64</v>
      </c>
      <c r="G14" s="303">
        <v>2993.34</v>
      </c>
      <c r="H14" s="299">
        <v>2500</v>
      </c>
      <c r="I14" s="299">
        <v>3000</v>
      </c>
      <c r="J14" s="299">
        <v>2500</v>
      </c>
      <c r="K14" s="299">
        <v>4000</v>
      </c>
      <c r="L14" s="299">
        <v>4000</v>
      </c>
    </row>
    <row r="15" spans="1:12" ht="13.5" thickBot="1">
      <c r="A15" s="160" t="s">
        <v>94</v>
      </c>
      <c r="B15" s="229">
        <v>41</v>
      </c>
      <c r="C15" s="87"/>
      <c r="D15" s="115">
        <v>637004</v>
      </c>
      <c r="E15" s="89" t="s">
        <v>631</v>
      </c>
      <c r="F15" s="303">
        <v>633.6</v>
      </c>
      <c r="G15" s="303">
        <v>0</v>
      </c>
      <c r="H15" s="299">
        <v>3000</v>
      </c>
      <c r="I15" s="299">
        <v>5000</v>
      </c>
      <c r="J15" s="299">
        <v>5000</v>
      </c>
      <c r="K15" s="299">
        <v>5000</v>
      </c>
      <c r="L15" s="299">
        <v>5000</v>
      </c>
    </row>
    <row r="16" spans="1:12" ht="13.5" thickBot="1">
      <c r="A16" s="160" t="s">
        <v>96</v>
      </c>
      <c r="B16" s="229">
        <v>41</v>
      </c>
      <c r="C16" s="87"/>
      <c r="D16" s="115">
        <v>637004</v>
      </c>
      <c r="E16" s="89" t="s">
        <v>632</v>
      </c>
      <c r="F16" s="303">
        <v>1409.63</v>
      </c>
      <c r="G16" s="303">
        <v>399.05</v>
      </c>
      <c r="H16" s="299">
        <v>1500</v>
      </c>
      <c r="I16" s="299">
        <v>2000</v>
      </c>
      <c r="J16" s="299">
        <v>1500</v>
      </c>
      <c r="K16" s="299">
        <v>2000</v>
      </c>
      <c r="L16" s="299">
        <v>2000</v>
      </c>
    </row>
    <row r="17" spans="1:12" ht="13.5" thickBot="1">
      <c r="A17" s="160" t="s">
        <v>98</v>
      </c>
      <c r="B17" s="229">
        <v>41</v>
      </c>
      <c r="C17" s="87"/>
      <c r="D17" s="115">
        <v>633006</v>
      </c>
      <c r="E17" s="206" t="s">
        <v>959</v>
      </c>
      <c r="F17" s="373"/>
      <c r="G17" s="373"/>
      <c r="H17" s="423"/>
      <c r="I17" s="423"/>
      <c r="J17" s="423">
        <v>12000</v>
      </c>
      <c r="K17" s="423"/>
      <c r="L17" s="423"/>
    </row>
    <row r="18" spans="1:12" ht="13.5" thickBot="1">
      <c r="A18" s="160" t="s">
        <v>162</v>
      </c>
      <c r="B18" s="204"/>
      <c r="C18" s="84" t="s">
        <v>633</v>
      </c>
      <c r="D18" s="584" t="s">
        <v>634</v>
      </c>
      <c r="E18" s="584"/>
      <c r="F18" s="308">
        <f>F19</f>
        <v>36327.880000000005</v>
      </c>
      <c r="G18" s="308">
        <f aca="true" t="shared" si="3" ref="G18:L18">G19</f>
        <v>30355.49</v>
      </c>
      <c r="H18" s="308">
        <f t="shared" si="3"/>
        <v>35700</v>
      </c>
      <c r="I18" s="308">
        <f t="shared" si="3"/>
        <v>35200</v>
      </c>
      <c r="J18" s="308">
        <f t="shared" si="3"/>
        <v>35400</v>
      </c>
      <c r="K18" s="308">
        <f t="shared" si="3"/>
        <v>38000</v>
      </c>
      <c r="L18" s="308">
        <f t="shared" si="3"/>
        <v>37900</v>
      </c>
    </row>
    <row r="19" spans="1:12" ht="13.5" thickBot="1">
      <c r="A19" s="160" t="s">
        <v>201</v>
      </c>
      <c r="B19" s="204"/>
      <c r="C19" s="87"/>
      <c r="D19" s="87"/>
      <c r="E19" s="90" t="s">
        <v>635</v>
      </c>
      <c r="F19" s="302">
        <f>SUM(F20:F34)</f>
        <v>36327.880000000005</v>
      </c>
      <c r="G19" s="302">
        <f aca="true" t="shared" si="4" ref="G19:L19">SUM(G20:G34)</f>
        <v>30355.49</v>
      </c>
      <c r="H19" s="302">
        <f>SUM(H20:H34)</f>
        <v>35700</v>
      </c>
      <c r="I19" s="302">
        <f t="shared" si="4"/>
        <v>35200</v>
      </c>
      <c r="J19" s="302">
        <f t="shared" si="4"/>
        <v>35400</v>
      </c>
      <c r="K19" s="302">
        <f t="shared" si="4"/>
        <v>38000</v>
      </c>
      <c r="L19" s="302">
        <f t="shared" si="4"/>
        <v>37900</v>
      </c>
    </row>
    <row r="20" spans="1:12" ht="12.75">
      <c r="A20" s="160" t="s">
        <v>164</v>
      </c>
      <c r="B20" s="229">
        <v>41</v>
      </c>
      <c r="C20" s="133"/>
      <c r="D20" s="88">
        <v>611</v>
      </c>
      <c r="E20" s="89" t="s">
        <v>636</v>
      </c>
      <c r="F20" s="299">
        <v>10827.02</v>
      </c>
      <c r="G20" s="299">
        <v>11179.36</v>
      </c>
      <c r="H20" s="299">
        <v>12000</v>
      </c>
      <c r="I20" s="299">
        <v>12000</v>
      </c>
      <c r="J20" s="299">
        <v>12000</v>
      </c>
      <c r="K20" s="299">
        <v>13000</v>
      </c>
      <c r="L20" s="299">
        <v>13000</v>
      </c>
    </row>
    <row r="21" spans="1:12" ht="13.5" thickBot="1">
      <c r="A21" s="160" t="s">
        <v>167</v>
      </c>
      <c r="B21" s="229">
        <v>41</v>
      </c>
      <c r="C21" s="133"/>
      <c r="D21" s="115">
        <v>612001</v>
      </c>
      <c r="E21" s="89" t="s">
        <v>317</v>
      </c>
      <c r="F21" s="299">
        <v>1724.72</v>
      </c>
      <c r="G21" s="299">
        <v>2035.41</v>
      </c>
      <c r="H21" s="299">
        <v>2000</v>
      </c>
      <c r="I21" s="299">
        <v>1500</v>
      </c>
      <c r="J21" s="299">
        <v>2500</v>
      </c>
      <c r="K21" s="299">
        <v>2000</v>
      </c>
      <c r="L21" s="299">
        <v>2000</v>
      </c>
    </row>
    <row r="22" spans="1:12" ht="13.5" thickBot="1">
      <c r="A22" s="160" t="s">
        <v>100</v>
      </c>
      <c r="B22" s="229">
        <v>41</v>
      </c>
      <c r="C22" s="133"/>
      <c r="D22" s="115">
        <v>614</v>
      </c>
      <c r="E22" s="89" t="s">
        <v>89</v>
      </c>
      <c r="F22" s="299"/>
      <c r="G22" s="299"/>
      <c r="H22" s="299"/>
      <c r="I22" s="299"/>
      <c r="J22" s="299">
        <v>300</v>
      </c>
      <c r="K22" s="299">
        <v>300</v>
      </c>
      <c r="L22" s="299">
        <v>300</v>
      </c>
    </row>
    <row r="23" spans="1:12" ht="13.5" thickBot="1">
      <c r="A23" s="160" t="s">
        <v>103</v>
      </c>
      <c r="B23" s="229">
        <v>41</v>
      </c>
      <c r="C23" s="133"/>
      <c r="D23" s="88">
        <v>620</v>
      </c>
      <c r="E23" s="89" t="s">
        <v>91</v>
      </c>
      <c r="F23" s="299">
        <v>4168.05</v>
      </c>
      <c r="G23" s="299">
        <v>4263.17</v>
      </c>
      <c r="H23" s="299">
        <v>4500</v>
      </c>
      <c r="I23" s="299">
        <v>4500</v>
      </c>
      <c r="J23" s="299">
        <v>4500</v>
      </c>
      <c r="K23" s="299">
        <v>4700</v>
      </c>
      <c r="L23" s="299">
        <v>4700</v>
      </c>
    </row>
    <row r="24" spans="1:12" ht="13.5" thickBot="1">
      <c r="A24" s="160" t="s">
        <v>104</v>
      </c>
      <c r="B24" s="229">
        <v>41</v>
      </c>
      <c r="C24" s="133"/>
      <c r="D24" s="88">
        <v>637004</v>
      </c>
      <c r="E24" s="89" t="s">
        <v>177</v>
      </c>
      <c r="F24" s="299">
        <v>112</v>
      </c>
      <c r="G24" s="299">
        <v>0</v>
      </c>
      <c r="H24" s="299"/>
      <c r="I24" s="299"/>
      <c r="J24" s="299"/>
      <c r="K24" s="299"/>
      <c r="L24" s="299"/>
    </row>
    <row r="25" spans="1:12" ht="12.75">
      <c r="A25" s="160" t="s">
        <v>105</v>
      </c>
      <c r="B25" s="229">
        <v>41</v>
      </c>
      <c r="C25" s="133"/>
      <c r="D25" s="115">
        <v>637016</v>
      </c>
      <c r="E25" s="89" t="s">
        <v>93</v>
      </c>
      <c r="F25" s="299">
        <v>164.08</v>
      </c>
      <c r="G25" s="299">
        <v>137.46</v>
      </c>
      <c r="H25" s="299">
        <v>300</v>
      </c>
      <c r="I25" s="299">
        <v>300</v>
      </c>
      <c r="J25" s="299">
        <v>200</v>
      </c>
      <c r="K25" s="299">
        <v>500</v>
      </c>
      <c r="L25" s="299">
        <v>500</v>
      </c>
    </row>
    <row r="26" spans="1:12" ht="12.75">
      <c r="A26" s="160" t="s">
        <v>106</v>
      </c>
      <c r="B26" s="229">
        <v>41</v>
      </c>
      <c r="C26" s="133"/>
      <c r="D26" s="115">
        <v>642015</v>
      </c>
      <c r="E26" s="89" t="s">
        <v>95</v>
      </c>
      <c r="F26" s="299">
        <v>390.48</v>
      </c>
      <c r="G26" s="299">
        <v>277.58</v>
      </c>
      <c r="H26" s="299">
        <v>200</v>
      </c>
      <c r="I26" s="299">
        <v>200</v>
      </c>
      <c r="J26" s="299">
        <v>200</v>
      </c>
      <c r="K26" s="299">
        <v>200</v>
      </c>
      <c r="L26" s="299">
        <v>200</v>
      </c>
    </row>
    <row r="27" spans="1:12" ht="12.75">
      <c r="A27" s="160" t="s">
        <v>107</v>
      </c>
      <c r="B27" s="229">
        <v>41</v>
      </c>
      <c r="C27" s="133"/>
      <c r="D27" s="115">
        <v>637014</v>
      </c>
      <c r="E27" s="89" t="s">
        <v>97</v>
      </c>
      <c r="F27" s="299">
        <v>674.95</v>
      </c>
      <c r="G27" s="299">
        <v>569.69</v>
      </c>
      <c r="H27" s="299">
        <v>800</v>
      </c>
      <c r="I27" s="299">
        <v>800</v>
      </c>
      <c r="J27" s="299">
        <v>800</v>
      </c>
      <c r="K27" s="299">
        <v>1000</v>
      </c>
      <c r="L27" s="299">
        <v>1000</v>
      </c>
    </row>
    <row r="28" spans="1:12" ht="12.75">
      <c r="A28" s="160" t="s">
        <v>108</v>
      </c>
      <c r="B28" s="229">
        <v>41</v>
      </c>
      <c r="C28" s="133"/>
      <c r="D28" s="115">
        <v>634001</v>
      </c>
      <c r="E28" s="89" t="s">
        <v>637</v>
      </c>
      <c r="F28" s="299">
        <v>3862.22</v>
      </c>
      <c r="G28" s="299">
        <v>2310.06</v>
      </c>
      <c r="H28" s="299">
        <v>5000</v>
      </c>
      <c r="I28" s="299">
        <v>5000</v>
      </c>
      <c r="J28" s="299">
        <v>4000</v>
      </c>
      <c r="K28" s="299">
        <v>6000</v>
      </c>
      <c r="L28" s="299">
        <v>6000</v>
      </c>
    </row>
    <row r="29" spans="1:12" ht="12.75">
      <c r="A29" s="160" t="s">
        <v>109</v>
      </c>
      <c r="B29" s="229">
        <v>41</v>
      </c>
      <c r="C29" s="133"/>
      <c r="D29" s="115">
        <v>633006</v>
      </c>
      <c r="E29" s="89" t="s">
        <v>99</v>
      </c>
      <c r="F29" s="299">
        <v>116.29</v>
      </c>
      <c r="G29" s="299">
        <v>58.93</v>
      </c>
      <c r="H29" s="299">
        <v>200</v>
      </c>
      <c r="I29" s="299">
        <v>200</v>
      </c>
      <c r="J29" s="299">
        <v>200</v>
      </c>
      <c r="K29" s="299">
        <v>100</v>
      </c>
      <c r="L29" s="299">
        <v>100</v>
      </c>
    </row>
    <row r="30" spans="1:12" ht="12.75">
      <c r="A30" s="160" t="s">
        <v>110</v>
      </c>
      <c r="B30" s="229">
        <v>41</v>
      </c>
      <c r="C30" s="133"/>
      <c r="D30" s="115">
        <v>634003</v>
      </c>
      <c r="E30" s="89" t="s">
        <v>638</v>
      </c>
      <c r="F30" s="299">
        <v>11478.4</v>
      </c>
      <c r="G30" s="299">
        <v>7309.05</v>
      </c>
      <c r="H30" s="299">
        <v>8000</v>
      </c>
      <c r="I30" s="299">
        <v>8000</v>
      </c>
      <c r="J30" s="299">
        <v>8000</v>
      </c>
      <c r="K30" s="299">
        <v>8000</v>
      </c>
      <c r="L30" s="299">
        <v>8000</v>
      </c>
    </row>
    <row r="31" spans="1:12" ht="12.75">
      <c r="A31" s="160" t="s">
        <v>113</v>
      </c>
      <c r="B31" s="229">
        <v>41</v>
      </c>
      <c r="C31" s="133"/>
      <c r="D31" s="176">
        <v>637027</v>
      </c>
      <c r="E31" s="102" t="s">
        <v>363</v>
      </c>
      <c r="F31" s="357">
        <v>202.5</v>
      </c>
      <c r="G31" s="357">
        <v>0</v>
      </c>
      <c r="H31" s="357">
        <v>500</v>
      </c>
      <c r="I31" s="357">
        <v>500</v>
      </c>
      <c r="J31" s="357">
        <v>500</v>
      </c>
      <c r="K31" s="299">
        <v>1000</v>
      </c>
      <c r="L31" s="299">
        <v>1000</v>
      </c>
    </row>
    <row r="32" spans="1:12" ht="12.75">
      <c r="A32" s="160" t="s">
        <v>116</v>
      </c>
      <c r="B32" s="229">
        <v>41</v>
      </c>
      <c r="C32" s="133"/>
      <c r="D32" s="87">
        <v>634002</v>
      </c>
      <c r="E32" s="87" t="s">
        <v>639</v>
      </c>
      <c r="F32" s="299">
        <v>2204.17</v>
      </c>
      <c r="G32" s="299">
        <v>1812.38</v>
      </c>
      <c r="H32" s="299">
        <v>2000</v>
      </c>
      <c r="I32" s="299">
        <v>2000</v>
      </c>
      <c r="J32" s="299">
        <v>2000</v>
      </c>
      <c r="K32" s="299">
        <v>1000</v>
      </c>
      <c r="L32" s="299">
        <v>1000</v>
      </c>
    </row>
    <row r="33" spans="1:12" ht="12.75">
      <c r="A33" s="160" t="s">
        <v>118</v>
      </c>
      <c r="B33" s="229">
        <v>41</v>
      </c>
      <c r="C33" s="133"/>
      <c r="D33" s="115">
        <v>633013</v>
      </c>
      <c r="E33" s="87" t="s">
        <v>279</v>
      </c>
      <c r="F33" s="299">
        <v>304</v>
      </c>
      <c r="G33" s="299">
        <v>301.6</v>
      </c>
      <c r="H33" s="299"/>
      <c r="I33" s="299">
        <v>0</v>
      </c>
      <c r="J33" s="299"/>
      <c r="K33" s="299">
        <v>0</v>
      </c>
      <c r="L33" s="299">
        <v>0</v>
      </c>
    </row>
    <row r="34" spans="1:12" ht="12.75">
      <c r="A34" s="160" t="s">
        <v>120</v>
      </c>
      <c r="B34" s="204" t="s">
        <v>812</v>
      </c>
      <c r="C34" s="133"/>
      <c r="D34" s="207">
        <v>633010</v>
      </c>
      <c r="E34" s="208" t="s">
        <v>203</v>
      </c>
      <c r="F34" s="358">
        <v>99</v>
      </c>
      <c r="G34" s="299">
        <v>100.8</v>
      </c>
      <c r="H34" s="299">
        <v>200</v>
      </c>
      <c r="I34" s="299">
        <v>200</v>
      </c>
      <c r="J34" s="299">
        <v>200</v>
      </c>
      <c r="K34" s="299">
        <v>200</v>
      </c>
      <c r="L34" s="299">
        <v>100</v>
      </c>
    </row>
    <row r="35" spans="1:12" ht="12.75">
      <c r="A35" s="160" t="s">
        <v>122</v>
      </c>
      <c r="B35" s="204"/>
      <c r="C35" s="173" t="s">
        <v>640</v>
      </c>
      <c r="D35" s="584" t="s">
        <v>641</v>
      </c>
      <c r="E35" s="584"/>
      <c r="F35" s="298">
        <f aca="true" t="shared" si="5" ref="F35:L35">SUM(F36:F36)</f>
        <v>3436</v>
      </c>
      <c r="G35" s="298">
        <f t="shared" si="5"/>
        <v>2061.12</v>
      </c>
      <c r="H35" s="298">
        <f t="shared" si="5"/>
        <v>5000</v>
      </c>
      <c r="I35" s="298">
        <f t="shared" si="5"/>
        <v>3000</v>
      </c>
      <c r="J35" s="298">
        <f t="shared" si="5"/>
        <v>5500</v>
      </c>
      <c r="K35" s="298">
        <f t="shared" si="5"/>
        <v>5000</v>
      </c>
      <c r="L35" s="298">
        <f t="shared" si="5"/>
        <v>5000</v>
      </c>
    </row>
    <row r="36" spans="1:12" ht="12.75">
      <c r="A36" s="160" t="s">
        <v>124</v>
      </c>
      <c r="B36" s="204" t="s">
        <v>812</v>
      </c>
      <c r="C36" s="87"/>
      <c r="D36" s="115">
        <v>637004</v>
      </c>
      <c r="E36" s="89" t="s">
        <v>642</v>
      </c>
      <c r="F36" s="299">
        <v>3436</v>
      </c>
      <c r="G36" s="299">
        <v>2061.12</v>
      </c>
      <c r="H36" s="299">
        <v>5000</v>
      </c>
      <c r="I36" s="299">
        <v>3000</v>
      </c>
      <c r="J36" s="299">
        <v>5500</v>
      </c>
      <c r="K36" s="299">
        <v>5000</v>
      </c>
      <c r="L36" s="299">
        <v>5000</v>
      </c>
    </row>
    <row r="37" spans="1:12" ht="12.75">
      <c r="A37" s="160" t="s">
        <v>126</v>
      </c>
      <c r="B37" s="204"/>
      <c r="C37" s="173" t="s">
        <v>643</v>
      </c>
      <c r="D37" s="584" t="s">
        <v>644</v>
      </c>
      <c r="E37" s="584"/>
      <c r="F37" s="298">
        <f>F38+F44</f>
        <v>31043.24</v>
      </c>
      <c r="G37" s="298">
        <f aca="true" t="shared" si="6" ref="G37:L37">G38+G44</f>
        <v>29760.140000000003</v>
      </c>
      <c r="H37" s="298">
        <f>H38+H44</f>
        <v>28400</v>
      </c>
      <c r="I37" s="298">
        <f t="shared" si="6"/>
        <v>28000</v>
      </c>
      <c r="J37" s="298">
        <f t="shared" si="6"/>
        <v>36900</v>
      </c>
      <c r="K37" s="298">
        <f t="shared" si="6"/>
        <v>33400</v>
      </c>
      <c r="L37" s="298">
        <f t="shared" si="6"/>
        <v>33400</v>
      </c>
    </row>
    <row r="38" spans="1:12" ht="12.75">
      <c r="A38" s="160" t="s">
        <v>128</v>
      </c>
      <c r="B38" s="204"/>
      <c r="C38" s="87"/>
      <c r="D38" s="87"/>
      <c r="E38" s="90" t="s">
        <v>645</v>
      </c>
      <c r="F38" s="302">
        <f>SUM(F39:F43)</f>
        <v>0</v>
      </c>
      <c r="G38" s="302">
        <f aca="true" t="shared" si="7" ref="G38:L38">SUM(G39:G43)</f>
        <v>0</v>
      </c>
      <c r="H38" s="302">
        <f>SUM(H39:H43)</f>
        <v>400</v>
      </c>
      <c r="I38" s="302">
        <f t="shared" si="7"/>
        <v>0</v>
      </c>
      <c r="J38" s="302">
        <f t="shared" si="7"/>
        <v>400</v>
      </c>
      <c r="K38" s="302">
        <f t="shared" si="7"/>
        <v>400</v>
      </c>
      <c r="L38" s="302">
        <f t="shared" si="7"/>
        <v>400</v>
      </c>
    </row>
    <row r="39" spans="1:14" ht="12.75">
      <c r="A39" s="160" t="s">
        <v>130</v>
      </c>
      <c r="B39" s="204" t="s">
        <v>812</v>
      </c>
      <c r="C39" s="87"/>
      <c r="D39" s="115">
        <v>633010</v>
      </c>
      <c r="E39" s="89" t="s">
        <v>646</v>
      </c>
      <c r="F39" s="299"/>
      <c r="G39" s="299"/>
      <c r="H39" s="299">
        <v>50</v>
      </c>
      <c r="I39" s="299"/>
      <c r="J39" s="299">
        <v>50</v>
      </c>
      <c r="K39" s="299">
        <v>50</v>
      </c>
      <c r="L39" s="299">
        <v>50</v>
      </c>
      <c r="M39" s="98"/>
      <c r="N39" s="98"/>
    </row>
    <row r="40" spans="1:14" ht="12.75">
      <c r="A40" s="160" t="s">
        <v>132</v>
      </c>
      <c r="B40" s="204" t="s">
        <v>812</v>
      </c>
      <c r="C40" s="87"/>
      <c r="D40" s="115">
        <v>633006</v>
      </c>
      <c r="E40" s="89" t="s">
        <v>647</v>
      </c>
      <c r="F40" s="299"/>
      <c r="G40" s="299"/>
      <c r="H40" s="299">
        <v>50</v>
      </c>
      <c r="I40" s="299"/>
      <c r="J40" s="299">
        <v>50</v>
      </c>
      <c r="K40" s="299">
        <v>50</v>
      </c>
      <c r="L40" s="299">
        <v>50</v>
      </c>
      <c r="M40" s="98"/>
      <c r="N40" s="98"/>
    </row>
    <row r="41" spans="1:12" ht="12.75">
      <c r="A41" s="160" t="s">
        <v>134</v>
      </c>
      <c r="B41" s="204" t="s">
        <v>812</v>
      </c>
      <c r="C41" s="87"/>
      <c r="D41" s="115">
        <v>637004</v>
      </c>
      <c r="E41" s="89" t="s">
        <v>648</v>
      </c>
      <c r="F41" s="299"/>
      <c r="G41" s="299"/>
      <c r="H41" s="299">
        <v>100</v>
      </c>
      <c r="I41" s="299"/>
      <c r="J41" s="299">
        <v>100</v>
      </c>
      <c r="K41" s="299">
        <v>100</v>
      </c>
      <c r="L41" s="299">
        <v>100</v>
      </c>
    </row>
    <row r="42" spans="1:12" ht="12.75">
      <c r="A42" s="160" t="s">
        <v>135</v>
      </c>
      <c r="B42" s="204" t="s">
        <v>812</v>
      </c>
      <c r="C42" s="87"/>
      <c r="D42" s="115">
        <v>637012</v>
      </c>
      <c r="E42" s="89" t="s">
        <v>649</v>
      </c>
      <c r="F42" s="299"/>
      <c r="G42" s="299"/>
      <c r="H42" s="299">
        <v>100</v>
      </c>
      <c r="I42" s="299"/>
      <c r="J42" s="299">
        <v>100</v>
      </c>
      <c r="K42" s="299">
        <v>100</v>
      </c>
      <c r="L42" s="299">
        <v>100</v>
      </c>
    </row>
    <row r="43" spans="1:12" ht="12.75">
      <c r="A43" s="160" t="s">
        <v>222</v>
      </c>
      <c r="B43" s="204" t="s">
        <v>812</v>
      </c>
      <c r="C43" s="87"/>
      <c r="D43" s="115">
        <v>633006</v>
      </c>
      <c r="E43" s="89" t="s">
        <v>650</v>
      </c>
      <c r="F43" s="299"/>
      <c r="G43" s="299"/>
      <c r="H43" s="299">
        <v>100</v>
      </c>
      <c r="I43" s="299"/>
      <c r="J43" s="299">
        <v>100</v>
      </c>
      <c r="K43" s="299">
        <v>100</v>
      </c>
      <c r="L43" s="299">
        <v>100</v>
      </c>
    </row>
    <row r="44" spans="1:19" ht="12.75">
      <c r="A44" s="160" t="s">
        <v>137</v>
      </c>
      <c r="B44" s="204"/>
      <c r="C44" s="87"/>
      <c r="D44" s="115">
        <v>637004</v>
      </c>
      <c r="E44" s="90" t="s">
        <v>651</v>
      </c>
      <c r="F44" s="302">
        <f>SUM(F45:F47)</f>
        <v>31043.24</v>
      </c>
      <c r="G44" s="302">
        <f aca="true" t="shared" si="8" ref="G44:L44">SUM(G45:G47)</f>
        <v>29760.140000000003</v>
      </c>
      <c r="H44" s="302">
        <f>SUM(H45:H47)</f>
        <v>28000</v>
      </c>
      <c r="I44" s="302">
        <f t="shared" si="8"/>
        <v>28000</v>
      </c>
      <c r="J44" s="302">
        <f t="shared" si="8"/>
        <v>36500</v>
      </c>
      <c r="K44" s="302">
        <f t="shared" si="8"/>
        <v>33000</v>
      </c>
      <c r="L44" s="302">
        <f t="shared" si="8"/>
        <v>33000</v>
      </c>
      <c r="M44" s="98"/>
      <c r="N44" s="98"/>
      <c r="O44" s="98"/>
      <c r="P44" s="98"/>
      <c r="Q44" s="98"/>
      <c r="R44" s="98"/>
      <c r="S44" s="98"/>
    </row>
    <row r="45" spans="1:19" ht="12.75">
      <c r="A45" s="160" t="s">
        <v>178</v>
      </c>
      <c r="B45" s="204" t="s">
        <v>812</v>
      </c>
      <c r="C45" s="87"/>
      <c r="D45" s="115">
        <v>637004</v>
      </c>
      <c r="E45" s="95" t="s">
        <v>651</v>
      </c>
      <c r="F45" s="303">
        <v>31043.24</v>
      </c>
      <c r="G45" s="303">
        <v>26224.09</v>
      </c>
      <c r="H45" s="303">
        <v>25000</v>
      </c>
      <c r="I45" s="303">
        <v>25000</v>
      </c>
      <c r="J45" s="303">
        <v>32000</v>
      </c>
      <c r="K45" s="303">
        <v>30000</v>
      </c>
      <c r="L45" s="303">
        <v>30000</v>
      </c>
      <c r="M45" s="98"/>
      <c r="N45" s="98"/>
      <c r="O45" s="98"/>
      <c r="P45" s="98"/>
      <c r="Q45" s="98"/>
      <c r="R45" s="98"/>
      <c r="S45" s="98"/>
    </row>
    <row r="46" spans="1:19" ht="12.75">
      <c r="A46" s="160" t="s">
        <v>138</v>
      </c>
      <c r="B46" s="204" t="s">
        <v>812</v>
      </c>
      <c r="C46" s="87"/>
      <c r="D46" s="115">
        <v>634001</v>
      </c>
      <c r="E46" s="95" t="s">
        <v>652</v>
      </c>
      <c r="F46" s="303"/>
      <c r="G46" s="303">
        <v>2494.9</v>
      </c>
      <c r="H46" s="303">
        <v>2000</v>
      </c>
      <c r="I46" s="303">
        <v>2000</v>
      </c>
      <c r="J46" s="303">
        <v>3000</v>
      </c>
      <c r="K46" s="303">
        <v>2500</v>
      </c>
      <c r="L46" s="303">
        <v>2500</v>
      </c>
      <c r="M46" s="98"/>
      <c r="N46" s="98"/>
      <c r="O46" s="98"/>
      <c r="P46" s="98"/>
      <c r="Q46" s="98"/>
      <c r="R46" s="98"/>
      <c r="S46" s="98"/>
    </row>
    <row r="47" spans="1:19" ht="12.75">
      <c r="A47" s="160" t="s">
        <v>139</v>
      </c>
      <c r="B47" s="204" t="s">
        <v>812</v>
      </c>
      <c r="C47" s="87"/>
      <c r="D47" s="115">
        <v>633006</v>
      </c>
      <c r="E47" s="95" t="s">
        <v>653</v>
      </c>
      <c r="F47" s="303"/>
      <c r="G47" s="303">
        <v>1041.15</v>
      </c>
      <c r="H47" s="303">
        <v>1000</v>
      </c>
      <c r="I47" s="303">
        <v>1000</v>
      </c>
      <c r="J47" s="303">
        <v>1500</v>
      </c>
      <c r="K47" s="303">
        <v>500</v>
      </c>
      <c r="L47" s="303">
        <v>500</v>
      </c>
      <c r="M47" s="98"/>
      <c r="N47" s="98"/>
      <c r="O47" s="98"/>
      <c r="P47" s="98"/>
      <c r="Q47" s="98"/>
      <c r="R47" s="98"/>
      <c r="S47" s="98"/>
    </row>
    <row r="48" spans="1:12" s="98" customFormat="1" ht="12.75">
      <c r="A48" s="160" t="s">
        <v>140</v>
      </c>
      <c r="B48" s="209" t="s">
        <v>79</v>
      </c>
      <c r="C48" s="660" t="s">
        <v>80</v>
      </c>
      <c r="D48" s="660"/>
      <c r="E48" s="660"/>
      <c r="F48" s="359">
        <f>SUM(F49+F53)</f>
        <v>80501.41</v>
      </c>
      <c r="G48" s="359">
        <f aca="true" t="shared" si="9" ref="G48:L48">SUM(G49+G53)</f>
        <v>46884.22</v>
      </c>
      <c r="H48" s="359">
        <f>SUM(H49+H53)</f>
        <v>71400</v>
      </c>
      <c r="I48" s="359">
        <f t="shared" si="9"/>
        <v>69900</v>
      </c>
      <c r="J48" s="359">
        <f t="shared" si="9"/>
        <v>74500</v>
      </c>
      <c r="K48" s="359">
        <f t="shared" si="9"/>
        <v>73900</v>
      </c>
      <c r="L48" s="359">
        <f t="shared" si="9"/>
        <v>73900</v>
      </c>
    </row>
    <row r="49" spans="1:19" ht="12.75">
      <c r="A49" s="160" t="s">
        <v>183</v>
      </c>
      <c r="B49" s="204"/>
      <c r="C49" s="173" t="s">
        <v>580</v>
      </c>
      <c r="D49" s="584" t="s">
        <v>581</v>
      </c>
      <c r="E49" s="584"/>
      <c r="F49" s="298">
        <f aca="true" t="shared" si="10" ref="F49:L49">SUM(F50)</f>
        <v>33130.91</v>
      </c>
      <c r="G49" s="298">
        <f t="shared" si="10"/>
        <v>6350.88</v>
      </c>
      <c r="H49" s="298">
        <f t="shared" si="10"/>
        <v>31500</v>
      </c>
      <c r="I49" s="298">
        <f t="shared" si="10"/>
        <v>27500</v>
      </c>
      <c r="J49" s="298">
        <f t="shared" si="10"/>
        <v>31500</v>
      </c>
      <c r="K49" s="298">
        <f t="shared" si="10"/>
        <v>31500</v>
      </c>
      <c r="L49" s="298">
        <f t="shared" si="10"/>
        <v>31500</v>
      </c>
      <c r="M49" s="98"/>
      <c r="N49" s="98"/>
      <c r="O49" s="98"/>
      <c r="P49" s="98"/>
      <c r="Q49" s="98"/>
      <c r="R49" s="98"/>
      <c r="S49" s="98"/>
    </row>
    <row r="50" spans="1:14" ht="12.75">
      <c r="A50" s="160" t="s">
        <v>186</v>
      </c>
      <c r="B50" s="204"/>
      <c r="C50" s="87"/>
      <c r="D50" s="210">
        <v>637004</v>
      </c>
      <c r="E50" s="90" t="s">
        <v>654</v>
      </c>
      <c r="F50" s="302">
        <f>SUM(F51:F52)</f>
        <v>33130.91</v>
      </c>
      <c r="G50" s="302">
        <f aca="true" t="shared" si="11" ref="G50:L50">SUM(G51:G52)</f>
        <v>6350.88</v>
      </c>
      <c r="H50" s="302">
        <f>SUM(H51:H52)</f>
        <v>31500</v>
      </c>
      <c r="I50" s="302">
        <f t="shared" si="11"/>
        <v>27500</v>
      </c>
      <c r="J50" s="302">
        <f t="shared" si="11"/>
        <v>31500</v>
      </c>
      <c r="K50" s="302">
        <f t="shared" si="11"/>
        <v>31500</v>
      </c>
      <c r="L50" s="302">
        <f t="shared" si="11"/>
        <v>31500</v>
      </c>
      <c r="M50" s="98"/>
      <c r="N50" s="98"/>
    </row>
    <row r="51" spans="1:14" ht="12.75">
      <c r="A51" s="160" t="s">
        <v>188</v>
      </c>
      <c r="B51" s="229">
        <v>41</v>
      </c>
      <c r="C51" s="87"/>
      <c r="D51" s="115">
        <v>637004</v>
      </c>
      <c r="E51" s="89" t="s">
        <v>655</v>
      </c>
      <c r="F51" s="299">
        <v>1613.82</v>
      </c>
      <c r="G51" s="299">
        <v>1033.87</v>
      </c>
      <c r="H51" s="299">
        <v>1500</v>
      </c>
      <c r="I51" s="299">
        <v>1500</v>
      </c>
      <c r="J51" s="299">
        <v>1500</v>
      </c>
      <c r="K51" s="299">
        <v>1500</v>
      </c>
      <c r="L51" s="299">
        <v>1500</v>
      </c>
      <c r="M51" s="211"/>
      <c r="N51" s="98"/>
    </row>
    <row r="52" spans="1:12" s="98" customFormat="1" ht="12.75">
      <c r="A52" s="160" t="s">
        <v>142</v>
      </c>
      <c r="B52" s="537">
        <v>41</v>
      </c>
      <c r="C52" s="93"/>
      <c r="D52" s="122">
        <v>637004</v>
      </c>
      <c r="E52" s="95" t="s">
        <v>656</v>
      </c>
      <c r="F52" s="299">
        <v>31517.09</v>
      </c>
      <c r="G52" s="299">
        <v>5317.01</v>
      </c>
      <c r="H52" s="299">
        <v>30000</v>
      </c>
      <c r="I52" s="299">
        <v>26000</v>
      </c>
      <c r="J52" s="299">
        <v>30000</v>
      </c>
      <c r="K52" s="299">
        <v>30000</v>
      </c>
      <c r="L52" s="299">
        <v>30000</v>
      </c>
    </row>
    <row r="53" spans="1:13" s="98" customFormat="1" ht="12.75">
      <c r="A53" s="160" t="s">
        <v>224</v>
      </c>
      <c r="B53" s="204"/>
      <c r="C53" s="173" t="s">
        <v>610</v>
      </c>
      <c r="D53" s="584" t="s">
        <v>909</v>
      </c>
      <c r="E53" s="584"/>
      <c r="F53" s="298">
        <f aca="true" t="shared" si="12" ref="F53:L53">F54+F57</f>
        <v>47370.5</v>
      </c>
      <c r="G53" s="298">
        <f t="shared" si="12"/>
        <v>40533.340000000004</v>
      </c>
      <c r="H53" s="298">
        <f t="shared" si="12"/>
        <v>39900</v>
      </c>
      <c r="I53" s="298">
        <f t="shared" si="12"/>
        <v>42400</v>
      </c>
      <c r="J53" s="298">
        <f t="shared" si="12"/>
        <v>43000</v>
      </c>
      <c r="K53" s="298">
        <f t="shared" si="12"/>
        <v>42400</v>
      </c>
      <c r="L53" s="298">
        <f t="shared" si="12"/>
        <v>42400</v>
      </c>
      <c r="M53" s="211"/>
    </row>
    <row r="54" spans="1:13" s="98" customFormat="1" ht="13.5" thickBot="1">
      <c r="A54" s="160" t="s">
        <v>144</v>
      </c>
      <c r="B54" s="205"/>
      <c r="C54" s="659" t="s">
        <v>910</v>
      </c>
      <c r="D54" s="659"/>
      <c r="E54" s="659"/>
      <c r="F54" s="302">
        <f aca="true" t="shared" si="13" ref="F54:L54">SUM(F55:F56)</f>
        <v>20586</v>
      </c>
      <c r="G54" s="302">
        <f t="shared" si="13"/>
        <v>0</v>
      </c>
      <c r="H54" s="302">
        <f t="shared" si="13"/>
        <v>0</v>
      </c>
      <c r="I54" s="302">
        <f t="shared" si="13"/>
        <v>0</v>
      </c>
      <c r="J54" s="302">
        <f t="shared" si="13"/>
        <v>0</v>
      </c>
      <c r="K54" s="302">
        <f t="shared" si="13"/>
        <v>0</v>
      </c>
      <c r="L54" s="302">
        <f t="shared" si="13"/>
        <v>0</v>
      </c>
      <c r="M54" s="211"/>
    </row>
    <row r="55" spans="1:14" s="98" customFormat="1" ht="13.5" thickBot="1">
      <c r="A55" s="160" t="s">
        <v>145</v>
      </c>
      <c r="B55" s="537">
        <v>41</v>
      </c>
      <c r="C55" s="212"/>
      <c r="D55" s="122">
        <v>637001</v>
      </c>
      <c r="E55" s="95" t="s">
        <v>659</v>
      </c>
      <c r="F55" s="360">
        <v>1440</v>
      </c>
      <c r="G55" s="360">
        <v>0</v>
      </c>
      <c r="H55" s="360"/>
      <c r="I55" s="360">
        <v>0</v>
      </c>
      <c r="J55" s="360"/>
      <c r="K55" s="360">
        <v>0</v>
      </c>
      <c r="L55" s="360">
        <v>0</v>
      </c>
      <c r="M55" s="211"/>
      <c r="N55" s="211"/>
    </row>
    <row r="56" spans="1:14" s="98" customFormat="1" ht="13.5" thickBot="1">
      <c r="A56" s="160" t="s">
        <v>146</v>
      </c>
      <c r="B56" s="537">
        <v>41</v>
      </c>
      <c r="C56" s="212"/>
      <c r="D56" s="122">
        <v>637005</v>
      </c>
      <c r="E56" s="95" t="s">
        <v>660</v>
      </c>
      <c r="F56" s="303">
        <v>19146</v>
      </c>
      <c r="G56" s="303"/>
      <c r="H56" s="303"/>
      <c r="I56" s="303">
        <v>0</v>
      </c>
      <c r="J56" s="303"/>
      <c r="K56" s="303">
        <v>0</v>
      </c>
      <c r="L56" s="303">
        <v>0</v>
      </c>
      <c r="M56" s="211"/>
      <c r="N56" s="211"/>
    </row>
    <row r="57" spans="1:13" s="98" customFormat="1" ht="12.75">
      <c r="A57" s="160" t="s">
        <v>228</v>
      </c>
      <c r="B57" s="205"/>
      <c r="C57" s="659" t="s">
        <v>661</v>
      </c>
      <c r="D57" s="659"/>
      <c r="E57" s="659"/>
      <c r="F57" s="302">
        <f>SUM(F58:F73)</f>
        <v>26784.5</v>
      </c>
      <c r="G57" s="302">
        <f aca="true" t="shared" si="14" ref="G57:L57">SUM(G58:G73)</f>
        <v>40533.340000000004</v>
      </c>
      <c r="H57" s="302">
        <f>SUM(H58:H73)</f>
        <v>39900</v>
      </c>
      <c r="I57" s="302">
        <f t="shared" si="14"/>
        <v>42400</v>
      </c>
      <c r="J57" s="302">
        <f t="shared" si="14"/>
        <v>43000</v>
      </c>
      <c r="K57" s="302">
        <f t="shared" si="14"/>
        <v>42400</v>
      </c>
      <c r="L57" s="302">
        <f t="shared" si="14"/>
        <v>42400</v>
      </c>
      <c r="M57" s="211"/>
    </row>
    <row r="58" spans="1:13" s="98" customFormat="1" ht="13.5" thickBot="1">
      <c r="A58" s="160" t="s">
        <v>148</v>
      </c>
      <c r="B58" s="537">
        <v>41</v>
      </c>
      <c r="C58" s="212"/>
      <c r="D58" s="213">
        <v>610</v>
      </c>
      <c r="E58" s="95" t="s">
        <v>960</v>
      </c>
      <c r="F58" s="303">
        <v>6221.9</v>
      </c>
      <c r="G58" s="303">
        <v>13512.16</v>
      </c>
      <c r="H58" s="303">
        <v>11000</v>
      </c>
      <c r="I58" s="303">
        <v>13000</v>
      </c>
      <c r="J58" s="303">
        <v>12000</v>
      </c>
      <c r="K58" s="303">
        <v>12000</v>
      </c>
      <c r="L58" s="303">
        <v>12000</v>
      </c>
      <c r="M58" s="211"/>
    </row>
    <row r="59" spans="1:13" s="98" customFormat="1" ht="13.5" thickBot="1">
      <c r="A59" s="160" t="s">
        <v>229</v>
      </c>
      <c r="B59" s="537">
        <v>41</v>
      </c>
      <c r="C59" s="212"/>
      <c r="D59" s="213">
        <v>612001</v>
      </c>
      <c r="E59" s="214" t="s">
        <v>317</v>
      </c>
      <c r="F59" s="303"/>
      <c r="G59" s="303"/>
      <c r="H59" s="303"/>
      <c r="I59" s="303">
        <v>1500</v>
      </c>
      <c r="J59" s="303">
        <v>2000</v>
      </c>
      <c r="K59" s="303">
        <v>2000</v>
      </c>
      <c r="L59" s="303">
        <v>2000</v>
      </c>
      <c r="M59" s="211"/>
    </row>
    <row r="60" spans="1:13" s="98" customFormat="1" ht="13.5" thickBot="1">
      <c r="A60" s="160" t="s">
        <v>150</v>
      </c>
      <c r="B60" s="537">
        <v>41</v>
      </c>
      <c r="C60" s="212"/>
      <c r="D60" s="213">
        <v>614001</v>
      </c>
      <c r="E60" s="214" t="s">
        <v>89</v>
      </c>
      <c r="F60" s="303"/>
      <c r="G60" s="303"/>
      <c r="H60" s="303"/>
      <c r="I60" s="303"/>
      <c r="J60" s="303">
        <v>300</v>
      </c>
      <c r="K60" s="303"/>
      <c r="L60" s="303"/>
      <c r="M60" s="211"/>
    </row>
    <row r="61" spans="1:13" s="98" customFormat="1" ht="13.5" thickBot="1">
      <c r="A61" s="160" t="s">
        <v>231</v>
      </c>
      <c r="B61" s="537">
        <v>41</v>
      </c>
      <c r="C61" s="212"/>
      <c r="D61" s="213">
        <v>620</v>
      </c>
      <c r="E61" s="214" t="s">
        <v>91</v>
      </c>
      <c r="F61" s="303">
        <v>1532.34</v>
      </c>
      <c r="G61" s="303">
        <v>3695.09</v>
      </c>
      <c r="H61" s="303">
        <v>4000</v>
      </c>
      <c r="I61" s="303">
        <v>4000</v>
      </c>
      <c r="J61" s="303">
        <v>4000</v>
      </c>
      <c r="K61" s="303">
        <v>3500</v>
      </c>
      <c r="L61" s="303">
        <v>3500</v>
      </c>
      <c r="M61" s="211"/>
    </row>
    <row r="62" spans="1:13" s="98" customFormat="1" ht="13.5" thickBot="1">
      <c r="A62" s="160" t="s">
        <v>232</v>
      </c>
      <c r="B62" s="537">
        <v>41</v>
      </c>
      <c r="C62" s="212"/>
      <c r="D62" s="115">
        <v>637016</v>
      </c>
      <c r="E62" s="89" t="s">
        <v>93</v>
      </c>
      <c r="F62" s="299">
        <v>67.38</v>
      </c>
      <c r="G62" s="299">
        <v>131.17</v>
      </c>
      <c r="H62" s="299">
        <v>400</v>
      </c>
      <c r="I62" s="299">
        <v>400</v>
      </c>
      <c r="J62" s="299">
        <v>200</v>
      </c>
      <c r="K62" s="303">
        <v>500</v>
      </c>
      <c r="L62" s="303">
        <v>500</v>
      </c>
      <c r="M62" s="211"/>
    </row>
    <row r="63" spans="1:12" s="98" customFormat="1" ht="12.75">
      <c r="A63" s="160" t="s">
        <v>234</v>
      </c>
      <c r="B63" s="537">
        <v>41</v>
      </c>
      <c r="C63" s="212"/>
      <c r="D63" s="115">
        <v>642015</v>
      </c>
      <c r="E63" s="89" t="s">
        <v>95</v>
      </c>
      <c r="F63" s="299"/>
      <c r="G63" s="299"/>
      <c r="H63" s="299">
        <v>200</v>
      </c>
      <c r="I63" s="299">
        <v>200</v>
      </c>
      <c r="J63" s="299">
        <v>200</v>
      </c>
      <c r="K63" s="303">
        <v>200</v>
      </c>
      <c r="L63" s="303">
        <v>200</v>
      </c>
    </row>
    <row r="64" spans="1:13" s="98" customFormat="1" ht="12.75">
      <c r="A64" s="160" t="s">
        <v>236</v>
      </c>
      <c r="B64" s="537">
        <v>41</v>
      </c>
      <c r="C64" s="212"/>
      <c r="D64" s="115">
        <v>637014</v>
      </c>
      <c r="E64" s="89" t="s">
        <v>97</v>
      </c>
      <c r="F64" s="299">
        <v>471.3</v>
      </c>
      <c r="G64" s="299">
        <v>850.08</v>
      </c>
      <c r="H64" s="299">
        <v>900</v>
      </c>
      <c r="I64" s="299">
        <v>900</v>
      </c>
      <c r="J64" s="299">
        <v>900</v>
      </c>
      <c r="K64" s="303">
        <v>1000</v>
      </c>
      <c r="L64" s="303">
        <v>1000</v>
      </c>
      <c r="M64"/>
    </row>
    <row r="65" spans="1:12" s="98" customFormat="1" ht="12.75">
      <c r="A65" s="160" t="s">
        <v>237</v>
      </c>
      <c r="B65" s="537">
        <v>41</v>
      </c>
      <c r="C65" s="212"/>
      <c r="D65" s="115">
        <v>634001</v>
      </c>
      <c r="E65" s="89" t="s">
        <v>637</v>
      </c>
      <c r="F65" s="299">
        <v>3468.93</v>
      </c>
      <c r="G65" s="299">
        <v>4582.03</v>
      </c>
      <c r="H65" s="299">
        <v>5000</v>
      </c>
      <c r="I65" s="299">
        <v>4000</v>
      </c>
      <c r="J65" s="299">
        <v>5000</v>
      </c>
      <c r="K65" s="303">
        <v>4000</v>
      </c>
      <c r="L65" s="303">
        <v>4000</v>
      </c>
    </row>
    <row r="66" spans="1:13" s="98" customFormat="1" ht="12.75">
      <c r="A66" s="160" t="s">
        <v>240</v>
      </c>
      <c r="B66" s="537">
        <v>41</v>
      </c>
      <c r="C66" s="212"/>
      <c r="D66" s="115">
        <v>633006</v>
      </c>
      <c r="E66" s="89" t="s">
        <v>99</v>
      </c>
      <c r="F66" s="299">
        <v>478.85</v>
      </c>
      <c r="G66" s="299">
        <v>155.22</v>
      </c>
      <c r="H66" s="299">
        <v>500</v>
      </c>
      <c r="I66" s="299">
        <v>500</v>
      </c>
      <c r="J66" s="299">
        <v>500</v>
      </c>
      <c r="K66" s="303">
        <v>500</v>
      </c>
      <c r="L66" s="303">
        <v>500</v>
      </c>
      <c r="M66"/>
    </row>
    <row r="67" spans="1:12" s="98" customFormat="1" ht="12.75">
      <c r="A67" s="160" t="s">
        <v>242</v>
      </c>
      <c r="B67" s="537">
        <v>41</v>
      </c>
      <c r="C67" s="212"/>
      <c r="D67" s="115">
        <v>634003</v>
      </c>
      <c r="E67" s="89" t="s">
        <v>638</v>
      </c>
      <c r="F67" s="299">
        <v>8373.41</v>
      </c>
      <c r="G67" s="299">
        <v>7940.52</v>
      </c>
      <c r="H67" s="299">
        <v>8000</v>
      </c>
      <c r="I67" s="299">
        <v>8000</v>
      </c>
      <c r="J67" s="299">
        <v>8000</v>
      </c>
      <c r="K67" s="303">
        <v>8000</v>
      </c>
      <c r="L67" s="303">
        <v>8000</v>
      </c>
    </row>
    <row r="68" spans="1:13" s="98" customFormat="1" ht="12.75">
      <c r="A68" s="160" t="s">
        <v>243</v>
      </c>
      <c r="B68" s="537">
        <v>41</v>
      </c>
      <c r="C68" s="212"/>
      <c r="D68" s="87">
        <v>634002</v>
      </c>
      <c r="E68" s="87" t="s">
        <v>639</v>
      </c>
      <c r="F68" s="299">
        <v>1211.17</v>
      </c>
      <c r="G68" s="299">
        <v>4422.94</v>
      </c>
      <c r="H68" s="299">
        <v>4000</v>
      </c>
      <c r="I68" s="299">
        <v>4000</v>
      </c>
      <c r="J68" s="299">
        <v>4000</v>
      </c>
      <c r="K68" s="303">
        <v>4000</v>
      </c>
      <c r="L68" s="303">
        <v>4000</v>
      </c>
      <c r="M68"/>
    </row>
    <row r="69" spans="1:13" s="98" customFormat="1" ht="12.75">
      <c r="A69" s="160" t="s">
        <v>245</v>
      </c>
      <c r="B69" s="537">
        <v>41</v>
      </c>
      <c r="C69" s="212"/>
      <c r="D69" s="115">
        <v>632001</v>
      </c>
      <c r="E69" s="87" t="s">
        <v>346</v>
      </c>
      <c r="F69" s="299">
        <v>4501.78</v>
      </c>
      <c r="G69" s="299">
        <v>5098.72</v>
      </c>
      <c r="H69" s="299">
        <v>5000</v>
      </c>
      <c r="I69" s="299">
        <v>5000</v>
      </c>
      <c r="J69" s="299">
        <v>5000</v>
      </c>
      <c r="K69" s="303">
        <v>6000</v>
      </c>
      <c r="L69" s="303">
        <v>6000</v>
      </c>
      <c r="M69"/>
    </row>
    <row r="70" spans="1:13" s="98" customFormat="1" ht="12.75">
      <c r="A70" s="160" t="s">
        <v>246</v>
      </c>
      <c r="B70" s="537">
        <v>41</v>
      </c>
      <c r="C70" s="212"/>
      <c r="D70" s="115">
        <v>632002</v>
      </c>
      <c r="E70" s="87" t="s">
        <v>662</v>
      </c>
      <c r="F70" s="299">
        <v>29.18</v>
      </c>
      <c r="G70" s="299">
        <v>93.41</v>
      </c>
      <c r="H70" s="299">
        <v>100</v>
      </c>
      <c r="I70" s="299">
        <v>100</v>
      </c>
      <c r="J70" s="299">
        <v>100</v>
      </c>
      <c r="K70" s="303">
        <v>100</v>
      </c>
      <c r="L70" s="303">
        <v>100</v>
      </c>
      <c r="M70"/>
    </row>
    <row r="71" spans="1:13" s="98" customFormat="1" ht="12.75">
      <c r="A71" s="160" t="s">
        <v>247</v>
      </c>
      <c r="B71" s="537">
        <v>41</v>
      </c>
      <c r="C71" s="212"/>
      <c r="D71" s="115">
        <v>637004</v>
      </c>
      <c r="E71" s="87" t="s">
        <v>177</v>
      </c>
      <c r="F71" s="299">
        <v>144.52</v>
      </c>
      <c r="G71" s="299">
        <v>31.6</v>
      </c>
      <c r="H71" s="299">
        <v>500</v>
      </c>
      <c r="I71" s="299">
        <v>500</v>
      </c>
      <c r="J71" s="299">
        <v>500</v>
      </c>
      <c r="K71" s="303">
        <v>500</v>
      </c>
      <c r="L71" s="303">
        <v>500</v>
      </c>
      <c r="M71"/>
    </row>
    <row r="72" spans="1:13" s="98" customFormat="1" ht="12.75">
      <c r="A72" s="160" t="s">
        <v>248</v>
      </c>
      <c r="B72" s="537">
        <v>41</v>
      </c>
      <c r="C72" s="212"/>
      <c r="D72" s="115">
        <v>637027</v>
      </c>
      <c r="E72" s="87" t="s">
        <v>663</v>
      </c>
      <c r="F72" s="299"/>
      <c r="G72" s="299"/>
      <c r="H72" s="299">
        <v>200</v>
      </c>
      <c r="I72" s="299">
        <v>200</v>
      </c>
      <c r="J72" s="299">
        <v>200</v>
      </c>
      <c r="K72" s="303"/>
      <c r="L72" s="303"/>
      <c r="M72"/>
    </row>
    <row r="73" spans="1:13" s="98" customFormat="1" ht="12.75">
      <c r="A73" s="160" t="s">
        <v>249</v>
      </c>
      <c r="B73" s="537">
        <v>41</v>
      </c>
      <c r="C73" s="212"/>
      <c r="D73" s="207">
        <v>633010</v>
      </c>
      <c r="E73" s="208" t="s">
        <v>203</v>
      </c>
      <c r="F73" s="299">
        <v>283.74</v>
      </c>
      <c r="G73" s="299">
        <v>20.4</v>
      </c>
      <c r="H73" s="299">
        <v>100</v>
      </c>
      <c r="I73" s="361">
        <v>100</v>
      </c>
      <c r="J73" s="299">
        <v>100</v>
      </c>
      <c r="K73" s="303">
        <v>100</v>
      </c>
      <c r="L73" s="303">
        <v>100</v>
      </c>
      <c r="M73"/>
    </row>
    <row r="74" spans="1:13" s="98" customFormat="1" ht="12.75">
      <c r="A74" s="160" t="s">
        <v>250</v>
      </c>
      <c r="B74" s="209" t="s">
        <v>217</v>
      </c>
      <c r="C74" s="660" t="s">
        <v>664</v>
      </c>
      <c r="D74" s="660"/>
      <c r="E74" s="660"/>
      <c r="F74" s="359">
        <f aca="true" t="shared" si="15" ref="F74:L75">F75</f>
        <v>39.54</v>
      </c>
      <c r="G74" s="359">
        <f t="shared" si="15"/>
        <v>91.34</v>
      </c>
      <c r="H74" s="359">
        <f t="shared" si="15"/>
        <v>500</v>
      </c>
      <c r="I74" s="359">
        <f t="shared" si="15"/>
        <v>500</v>
      </c>
      <c r="J74" s="359">
        <f t="shared" si="15"/>
        <v>2000</v>
      </c>
      <c r="K74" s="359">
        <f t="shared" si="15"/>
        <v>500</v>
      </c>
      <c r="L74" s="359">
        <f t="shared" si="15"/>
        <v>500</v>
      </c>
      <c r="M74"/>
    </row>
    <row r="75" spans="1:12" ht="12.75">
      <c r="A75" s="160" t="s">
        <v>251</v>
      </c>
      <c r="B75" s="204"/>
      <c r="C75" s="584" t="s">
        <v>665</v>
      </c>
      <c r="D75" s="584"/>
      <c r="E75" s="584"/>
      <c r="F75" s="298">
        <f>F76</f>
        <v>39.54</v>
      </c>
      <c r="G75" s="298">
        <f t="shared" si="15"/>
        <v>91.34</v>
      </c>
      <c r="H75" s="298">
        <f t="shared" si="15"/>
        <v>500</v>
      </c>
      <c r="I75" s="298">
        <f t="shared" si="15"/>
        <v>500</v>
      </c>
      <c r="J75" s="298">
        <f t="shared" si="15"/>
        <v>2000</v>
      </c>
      <c r="K75" s="298">
        <f t="shared" si="15"/>
        <v>500</v>
      </c>
      <c r="L75" s="298">
        <f t="shared" si="15"/>
        <v>500</v>
      </c>
    </row>
    <row r="76" spans="1:19" s="98" customFormat="1" ht="12.75">
      <c r="A76" s="160" t="s">
        <v>253</v>
      </c>
      <c r="B76" s="205"/>
      <c r="C76" s="659" t="s">
        <v>666</v>
      </c>
      <c r="D76" s="659"/>
      <c r="E76" s="659"/>
      <c r="F76" s="302">
        <f>SUM(F77:F78)</f>
        <v>39.54</v>
      </c>
      <c r="G76" s="302">
        <f aca="true" t="shared" si="16" ref="G76:L76">SUM(G77:G78)</f>
        <v>91.34</v>
      </c>
      <c r="H76" s="302">
        <f t="shared" si="16"/>
        <v>500</v>
      </c>
      <c r="I76" s="302">
        <f t="shared" si="16"/>
        <v>500</v>
      </c>
      <c r="J76" s="302">
        <f t="shared" si="16"/>
        <v>2000</v>
      </c>
      <c r="K76" s="302">
        <f t="shared" si="16"/>
        <v>500</v>
      </c>
      <c r="L76" s="302">
        <f t="shared" si="16"/>
        <v>500</v>
      </c>
      <c r="M76"/>
      <c r="N76"/>
      <c r="O76"/>
      <c r="P76"/>
      <c r="Q76"/>
      <c r="R76"/>
      <c r="S76"/>
    </row>
    <row r="77" spans="1:12" ht="13.5" thickBot="1">
      <c r="A77" s="160" t="s">
        <v>254</v>
      </c>
      <c r="B77" s="229">
        <v>41</v>
      </c>
      <c r="C77" s="87"/>
      <c r="D77" s="115">
        <v>637004</v>
      </c>
      <c r="E77" s="89" t="s">
        <v>667</v>
      </c>
      <c r="F77" s="299">
        <v>39.54</v>
      </c>
      <c r="G77" s="299">
        <v>91.34</v>
      </c>
      <c r="H77" s="299">
        <v>500</v>
      </c>
      <c r="I77" s="299">
        <v>500</v>
      </c>
      <c r="J77" s="299">
        <v>1500</v>
      </c>
      <c r="K77" s="299">
        <v>500</v>
      </c>
      <c r="L77" s="299">
        <v>500</v>
      </c>
    </row>
    <row r="78" spans="1:12" ht="12.75">
      <c r="A78" s="160" t="s">
        <v>255</v>
      </c>
      <c r="B78" s="229">
        <v>41</v>
      </c>
      <c r="C78" s="87"/>
      <c r="D78" s="115">
        <v>633006</v>
      </c>
      <c r="E78" s="89" t="s">
        <v>913</v>
      </c>
      <c r="F78" s="299"/>
      <c r="G78" s="299"/>
      <c r="H78" s="299"/>
      <c r="I78" s="299"/>
      <c r="J78" s="299">
        <v>500</v>
      </c>
      <c r="K78" s="299"/>
      <c r="L78" s="299"/>
    </row>
    <row r="79" spans="1:12" ht="12.75">
      <c r="A79" s="109"/>
      <c r="B79" s="74"/>
      <c r="C79" s="74"/>
      <c r="D79" s="74"/>
      <c r="E79" s="74"/>
      <c r="F79" s="201"/>
      <c r="G79" s="201"/>
      <c r="H79" s="201"/>
      <c r="I79" s="201"/>
      <c r="J79" s="201"/>
      <c r="K79" s="201"/>
      <c r="L79" s="201"/>
    </row>
    <row r="80" spans="1:12" ht="12.75">
      <c r="A80" s="109"/>
      <c r="B80" s="74"/>
      <c r="C80" s="74"/>
      <c r="D80" s="74"/>
      <c r="E80" s="74"/>
      <c r="F80" s="201"/>
      <c r="G80" s="201"/>
      <c r="H80" s="201"/>
      <c r="I80" s="201"/>
      <c r="J80" s="201"/>
      <c r="K80" s="201"/>
      <c r="L80" s="201"/>
    </row>
    <row r="81" spans="1:12" ht="12.75">
      <c r="A81" s="109"/>
      <c r="B81" s="74"/>
      <c r="C81" s="74"/>
      <c r="D81" s="74"/>
      <c r="E81" s="74"/>
      <c r="F81" s="201"/>
      <c r="G81" s="201"/>
      <c r="H81" s="496"/>
      <c r="I81" s="201"/>
      <c r="J81" s="201"/>
      <c r="K81" s="201"/>
      <c r="L81" s="201"/>
    </row>
    <row r="82" spans="1:12" ht="20.25">
      <c r="A82" s="664" t="s">
        <v>620</v>
      </c>
      <c r="B82" s="664"/>
      <c r="C82" s="664"/>
      <c r="D82" s="664"/>
      <c r="E82" s="664"/>
      <c r="F82" s="664"/>
      <c r="G82" s="664"/>
      <c r="H82" s="496"/>
      <c r="I82" s="265"/>
      <c r="J82" s="265"/>
      <c r="K82" s="111"/>
      <c r="L82" s="111"/>
    </row>
    <row r="83" spans="1:12" ht="13.5" thickBot="1">
      <c r="A83" s="74"/>
      <c r="B83" s="74"/>
      <c r="C83" s="74"/>
      <c r="D83" s="74"/>
      <c r="E83" s="74"/>
      <c r="F83" s="192"/>
      <c r="G83" s="192"/>
      <c r="H83" s="192"/>
      <c r="I83" s="192"/>
      <c r="J83" s="192"/>
      <c r="K83" s="111"/>
      <c r="L83" s="111"/>
    </row>
    <row r="84" spans="1:12" ht="13.5" thickBot="1">
      <c r="A84" s="653"/>
      <c r="B84" s="652" t="s">
        <v>73</v>
      </c>
      <c r="C84" s="652"/>
      <c r="D84" s="647" t="s">
        <v>74</v>
      </c>
      <c r="E84" s="647"/>
      <c r="F84" s="665" t="s">
        <v>793</v>
      </c>
      <c r="G84" s="665"/>
      <c r="H84" s="665"/>
      <c r="I84" s="665"/>
      <c r="J84" s="665"/>
      <c r="K84" s="665"/>
      <c r="L84" s="665"/>
    </row>
    <row r="85" spans="1:12" ht="13.5" thickBot="1">
      <c r="A85" s="653"/>
      <c r="B85" s="653"/>
      <c r="C85" s="652"/>
      <c r="D85" s="647"/>
      <c r="E85" s="647"/>
      <c r="F85" s="657" t="s">
        <v>28</v>
      </c>
      <c r="G85" s="657"/>
      <c r="H85" s="657"/>
      <c r="I85" s="657"/>
      <c r="J85" s="657"/>
      <c r="K85" s="657"/>
      <c r="L85" s="657"/>
    </row>
    <row r="86" spans="1:12" ht="13.5" thickBot="1">
      <c r="A86" s="653"/>
      <c r="B86" s="653"/>
      <c r="C86" s="652"/>
      <c r="D86" s="647"/>
      <c r="E86" s="647"/>
      <c r="F86" s="666" t="s">
        <v>814</v>
      </c>
      <c r="G86" s="666" t="s">
        <v>858</v>
      </c>
      <c r="H86" s="667" t="s">
        <v>867</v>
      </c>
      <c r="I86" s="645" t="s">
        <v>861</v>
      </c>
      <c r="J86" s="661" t="s">
        <v>949</v>
      </c>
      <c r="K86" s="661" t="s">
        <v>946</v>
      </c>
      <c r="L86" s="661" t="s">
        <v>947</v>
      </c>
    </row>
    <row r="87" spans="1:12" ht="13.5" thickBot="1">
      <c r="A87" s="653"/>
      <c r="B87" s="653"/>
      <c r="C87" s="652"/>
      <c r="D87" s="647"/>
      <c r="E87" s="647"/>
      <c r="F87" s="666"/>
      <c r="G87" s="666"/>
      <c r="H87" s="667"/>
      <c r="I87" s="667"/>
      <c r="J87" s="661"/>
      <c r="K87" s="661"/>
      <c r="L87" s="661"/>
    </row>
    <row r="88" spans="1:12" ht="13.5" thickBot="1">
      <c r="A88" s="202"/>
      <c r="B88" s="662" t="s">
        <v>621</v>
      </c>
      <c r="C88" s="662"/>
      <c r="D88" s="662"/>
      <c r="E88" s="662"/>
      <c r="F88" s="295">
        <f aca="true" t="shared" si="17" ref="F88:L88">F89+F92+F108</f>
        <v>1845130</v>
      </c>
      <c r="G88" s="296">
        <f t="shared" si="17"/>
        <v>52204.79</v>
      </c>
      <c r="H88" s="296">
        <f t="shared" si="17"/>
        <v>0</v>
      </c>
      <c r="I88" s="296">
        <f t="shared" si="17"/>
        <v>600</v>
      </c>
      <c r="J88" s="296">
        <f t="shared" si="17"/>
        <v>0</v>
      </c>
      <c r="K88" s="296">
        <f t="shared" si="17"/>
        <v>2500</v>
      </c>
      <c r="L88" s="296">
        <f t="shared" si="17"/>
        <v>2500</v>
      </c>
    </row>
    <row r="89" spans="1:12" ht="13.5" thickBot="1">
      <c r="A89" s="160" t="s">
        <v>78</v>
      </c>
      <c r="B89" s="203" t="s">
        <v>622</v>
      </c>
      <c r="C89" s="663" t="s">
        <v>623</v>
      </c>
      <c r="D89" s="663"/>
      <c r="E89" s="663"/>
      <c r="F89" s="297">
        <f>F90</f>
        <v>0</v>
      </c>
      <c r="G89" s="297">
        <f aca="true" t="shared" si="18" ref="G89:L89">G90</f>
        <v>0</v>
      </c>
      <c r="H89" s="297">
        <f t="shared" si="18"/>
        <v>0</v>
      </c>
      <c r="I89" s="297">
        <f t="shared" si="18"/>
        <v>600</v>
      </c>
      <c r="J89" s="297">
        <f t="shared" si="18"/>
        <v>0</v>
      </c>
      <c r="K89" s="297">
        <f t="shared" si="18"/>
        <v>0</v>
      </c>
      <c r="L89" s="297">
        <f t="shared" si="18"/>
        <v>0</v>
      </c>
    </row>
    <row r="90" spans="1:12" ht="13.5" thickBot="1">
      <c r="A90" s="160" t="s">
        <v>81</v>
      </c>
      <c r="B90" s="204"/>
      <c r="C90" s="84" t="s">
        <v>624</v>
      </c>
      <c r="D90" s="584" t="s">
        <v>625</v>
      </c>
      <c r="E90" s="584"/>
      <c r="F90" s="298">
        <f aca="true" t="shared" si="19" ref="F90:L90">SUM(F91:F91)</f>
        <v>0</v>
      </c>
      <c r="G90" s="298">
        <f t="shared" si="19"/>
        <v>0</v>
      </c>
      <c r="H90" s="298">
        <f t="shared" si="19"/>
        <v>0</v>
      </c>
      <c r="I90" s="298">
        <f t="shared" si="19"/>
        <v>600</v>
      </c>
      <c r="J90" s="298"/>
      <c r="K90" s="298">
        <f t="shared" si="19"/>
        <v>0</v>
      </c>
      <c r="L90" s="298">
        <f t="shared" si="19"/>
        <v>0</v>
      </c>
    </row>
    <row r="91" spans="1:12" ht="13.5" thickBot="1">
      <c r="A91" s="160" t="s">
        <v>84</v>
      </c>
      <c r="B91" s="204"/>
      <c r="C91" s="87"/>
      <c r="D91" s="87" t="s">
        <v>794</v>
      </c>
      <c r="E91" s="89" t="s">
        <v>872</v>
      </c>
      <c r="F91" s="299"/>
      <c r="G91" s="299"/>
      <c r="H91" s="299"/>
      <c r="I91" s="300">
        <v>600</v>
      </c>
      <c r="J91" s="299"/>
      <c r="K91" s="301"/>
      <c r="L91" s="301"/>
    </row>
    <row r="92" spans="1:12" ht="13.5" thickBot="1">
      <c r="A92" s="160" t="s">
        <v>86</v>
      </c>
      <c r="B92" s="209" t="s">
        <v>79</v>
      </c>
      <c r="C92" s="660" t="s">
        <v>80</v>
      </c>
      <c r="D92" s="660"/>
      <c r="E92" s="660"/>
      <c r="F92" s="307">
        <f aca="true" t="shared" si="20" ref="F92:L92">F93</f>
        <v>1842765</v>
      </c>
      <c r="G92" s="307">
        <f t="shared" si="20"/>
        <v>0</v>
      </c>
      <c r="H92" s="307">
        <f t="shared" si="20"/>
        <v>0</v>
      </c>
      <c r="I92" s="307">
        <f t="shared" si="20"/>
        <v>0</v>
      </c>
      <c r="J92" s="307"/>
      <c r="K92" s="307">
        <f t="shared" si="20"/>
        <v>0</v>
      </c>
      <c r="L92" s="307">
        <f t="shared" si="20"/>
        <v>0</v>
      </c>
    </row>
    <row r="93" spans="1:12" ht="13.5" thickBot="1">
      <c r="A93" s="160" t="s">
        <v>88</v>
      </c>
      <c r="B93" s="204"/>
      <c r="C93" s="173" t="s">
        <v>610</v>
      </c>
      <c r="D93" s="584" t="s">
        <v>657</v>
      </c>
      <c r="E93" s="584"/>
      <c r="F93" s="308">
        <f aca="true" t="shared" si="21" ref="F93:L93">F94+F105</f>
        <v>1842765</v>
      </c>
      <c r="G93" s="308">
        <f t="shared" si="21"/>
        <v>0</v>
      </c>
      <c r="H93" s="308">
        <f t="shared" si="21"/>
        <v>0</v>
      </c>
      <c r="I93" s="308">
        <f t="shared" si="21"/>
        <v>0</v>
      </c>
      <c r="J93" s="308">
        <f t="shared" si="21"/>
        <v>0</v>
      </c>
      <c r="K93" s="308">
        <f t="shared" si="21"/>
        <v>0</v>
      </c>
      <c r="L93" s="308">
        <f t="shared" si="21"/>
        <v>0</v>
      </c>
    </row>
    <row r="94" spans="1:12" ht="13.5" thickBot="1">
      <c r="A94" s="160" t="s">
        <v>90</v>
      </c>
      <c r="B94" s="205"/>
      <c r="C94" s="659" t="s">
        <v>658</v>
      </c>
      <c r="D94" s="659"/>
      <c r="E94" s="659"/>
      <c r="F94" s="302">
        <f>SUM(F95:F104)</f>
        <v>1842765</v>
      </c>
      <c r="G94" s="302">
        <f>SUM(G95:G104)</f>
        <v>0</v>
      </c>
      <c r="H94" s="302">
        <f>SUM(H95:H104)</f>
        <v>0</v>
      </c>
      <c r="I94" s="302">
        <f>SUM(I95:I104)</f>
        <v>0</v>
      </c>
      <c r="J94" s="302"/>
      <c r="K94" s="302">
        <f>SUM(K95:K104)</f>
        <v>0</v>
      </c>
      <c r="L94" s="302">
        <f>SUM(L95:L104)</f>
        <v>0</v>
      </c>
    </row>
    <row r="95" spans="1:12" ht="13.5" thickBot="1">
      <c r="A95" s="160" t="s">
        <v>92</v>
      </c>
      <c r="B95" s="537">
        <v>111</v>
      </c>
      <c r="C95" s="212"/>
      <c r="D95" s="122">
        <v>713004</v>
      </c>
      <c r="E95" s="95" t="s">
        <v>795</v>
      </c>
      <c r="F95" s="303">
        <v>607043</v>
      </c>
      <c r="G95" s="303">
        <v>0</v>
      </c>
      <c r="H95" s="303"/>
      <c r="I95" s="305"/>
      <c r="J95" s="303"/>
      <c r="K95" s="306"/>
      <c r="L95" s="306"/>
    </row>
    <row r="96" spans="1:12" ht="13.5" thickBot="1">
      <c r="A96" s="160" t="s">
        <v>94</v>
      </c>
      <c r="B96" s="537">
        <v>111</v>
      </c>
      <c r="C96" s="212"/>
      <c r="D96" s="122">
        <v>713004</v>
      </c>
      <c r="E96" s="95" t="s">
        <v>795</v>
      </c>
      <c r="F96" s="303">
        <v>71417</v>
      </c>
      <c r="G96" s="303">
        <v>0</v>
      </c>
      <c r="H96" s="303"/>
      <c r="I96" s="305"/>
      <c r="J96" s="303"/>
      <c r="K96" s="306"/>
      <c r="L96" s="306"/>
    </row>
    <row r="97" spans="1:12" ht="13.5" thickBot="1">
      <c r="A97" s="160" t="s">
        <v>96</v>
      </c>
      <c r="B97" s="537">
        <v>41</v>
      </c>
      <c r="C97" s="212"/>
      <c r="D97" s="122">
        <v>713004</v>
      </c>
      <c r="E97" s="95" t="s">
        <v>795</v>
      </c>
      <c r="F97" s="303">
        <v>35258</v>
      </c>
      <c r="G97" s="303">
        <v>0</v>
      </c>
      <c r="H97" s="303"/>
      <c r="I97" s="305"/>
      <c r="J97" s="303"/>
      <c r="K97" s="306"/>
      <c r="L97" s="306"/>
    </row>
    <row r="98" spans="1:12" ht="13.5" thickBot="1">
      <c r="A98" s="160" t="s">
        <v>98</v>
      </c>
      <c r="B98" s="537">
        <v>111</v>
      </c>
      <c r="C98" s="212"/>
      <c r="D98" s="122">
        <v>714004</v>
      </c>
      <c r="E98" s="95" t="s">
        <v>796</v>
      </c>
      <c r="F98" s="303">
        <v>168300</v>
      </c>
      <c r="G98" s="303">
        <v>0</v>
      </c>
      <c r="H98" s="303"/>
      <c r="I98" s="305"/>
      <c r="J98" s="303"/>
      <c r="K98" s="306"/>
      <c r="L98" s="306"/>
    </row>
    <row r="99" spans="1:12" ht="13.5" thickBot="1">
      <c r="A99" s="160" t="s">
        <v>162</v>
      </c>
      <c r="B99" s="537">
        <v>111</v>
      </c>
      <c r="C99" s="212"/>
      <c r="D99" s="122">
        <v>714004</v>
      </c>
      <c r="E99" s="95" t="s">
        <v>796</v>
      </c>
      <c r="F99" s="303">
        <v>20250</v>
      </c>
      <c r="G99" s="303">
        <v>0</v>
      </c>
      <c r="H99" s="303"/>
      <c r="I99" s="305"/>
      <c r="J99" s="303"/>
      <c r="K99" s="306"/>
      <c r="L99" s="306"/>
    </row>
    <row r="100" spans="1:12" ht="13.5" thickBot="1">
      <c r="A100" s="160" t="s">
        <v>201</v>
      </c>
      <c r="B100" s="537">
        <v>41</v>
      </c>
      <c r="C100" s="212"/>
      <c r="D100" s="122">
        <v>714004</v>
      </c>
      <c r="E100" s="95" t="s">
        <v>796</v>
      </c>
      <c r="F100" s="303">
        <v>9900</v>
      </c>
      <c r="G100" s="303">
        <v>0</v>
      </c>
      <c r="H100" s="303"/>
      <c r="I100" s="305"/>
      <c r="J100" s="303"/>
      <c r="K100" s="306"/>
      <c r="L100" s="306"/>
    </row>
    <row r="101" spans="1:12" ht="13.5" thickBot="1">
      <c r="A101" s="160" t="s">
        <v>164</v>
      </c>
      <c r="B101" s="537">
        <v>111</v>
      </c>
      <c r="C101" s="212"/>
      <c r="D101" s="122">
        <v>717001</v>
      </c>
      <c r="E101" s="95" t="s">
        <v>797</v>
      </c>
      <c r="F101" s="303">
        <v>748097</v>
      </c>
      <c r="G101" s="303">
        <v>0</v>
      </c>
      <c r="H101" s="303"/>
      <c r="I101" s="305"/>
      <c r="J101" s="303"/>
      <c r="K101" s="306"/>
      <c r="L101" s="306"/>
    </row>
    <row r="102" spans="1:12" ht="13.5" thickBot="1">
      <c r="A102" s="160" t="s">
        <v>167</v>
      </c>
      <c r="B102" s="537">
        <v>111</v>
      </c>
      <c r="C102" s="212"/>
      <c r="D102" s="122">
        <v>717001</v>
      </c>
      <c r="E102" s="95" t="s">
        <v>797</v>
      </c>
      <c r="F102" s="303">
        <v>86117</v>
      </c>
      <c r="G102" s="303">
        <v>0</v>
      </c>
      <c r="H102" s="303"/>
      <c r="I102" s="305"/>
      <c r="J102" s="303"/>
      <c r="K102" s="306"/>
      <c r="L102" s="306"/>
    </row>
    <row r="103" spans="1:12" ht="13.5" thickBot="1">
      <c r="A103" s="160" t="s">
        <v>100</v>
      </c>
      <c r="B103" s="537">
        <v>111</v>
      </c>
      <c r="C103" s="212"/>
      <c r="D103" s="122">
        <v>717001</v>
      </c>
      <c r="E103" s="95" t="s">
        <v>797</v>
      </c>
      <c r="F103" s="303">
        <v>94442</v>
      </c>
      <c r="G103" s="303">
        <v>0</v>
      </c>
      <c r="H103" s="303"/>
      <c r="I103" s="305"/>
      <c r="J103" s="303"/>
      <c r="K103" s="306">
        <v>0</v>
      </c>
      <c r="L103" s="306">
        <v>0</v>
      </c>
    </row>
    <row r="104" spans="1:12" ht="13.5" thickBot="1">
      <c r="A104" s="160" t="s">
        <v>103</v>
      </c>
      <c r="B104" s="537">
        <v>41</v>
      </c>
      <c r="C104" s="212"/>
      <c r="D104" s="122">
        <v>717001</v>
      </c>
      <c r="E104" s="95" t="s">
        <v>798</v>
      </c>
      <c r="F104" s="303">
        <v>1941</v>
      </c>
      <c r="G104" s="303">
        <v>0</v>
      </c>
      <c r="H104" s="303"/>
      <c r="I104" s="305"/>
      <c r="J104" s="303"/>
      <c r="K104" s="306"/>
      <c r="L104" s="306"/>
    </row>
    <row r="105" spans="1:12" ht="13.5" thickBot="1">
      <c r="A105" s="160" t="s">
        <v>106</v>
      </c>
      <c r="B105" s="205"/>
      <c r="C105" s="659" t="s">
        <v>911</v>
      </c>
      <c r="D105" s="659"/>
      <c r="E105" s="659"/>
      <c r="F105" s="302"/>
      <c r="G105" s="302"/>
      <c r="H105" s="302"/>
      <c r="I105" s="302"/>
      <c r="J105" s="302"/>
      <c r="K105" s="302"/>
      <c r="L105" s="302"/>
    </row>
    <row r="106" spans="1:12" ht="13.5" thickBot="1">
      <c r="A106" s="160" t="s">
        <v>107</v>
      </c>
      <c r="B106" s="205"/>
      <c r="C106" s="212"/>
      <c r="D106" s="122"/>
      <c r="E106" s="95"/>
      <c r="F106" s="303"/>
      <c r="G106" s="303"/>
      <c r="H106" s="303"/>
      <c r="I106" s="305"/>
      <c r="J106" s="303"/>
      <c r="K106" s="306"/>
      <c r="L106" s="306"/>
    </row>
    <row r="107" spans="1:12" ht="13.5" thickBot="1">
      <c r="A107" s="160" t="s">
        <v>108</v>
      </c>
      <c r="B107" s="205"/>
      <c r="C107" s="212"/>
      <c r="D107" s="122"/>
      <c r="E107" s="95"/>
      <c r="F107" s="303"/>
      <c r="G107" s="303"/>
      <c r="H107" s="303"/>
      <c r="I107" s="305"/>
      <c r="J107" s="303"/>
      <c r="K107" s="306"/>
      <c r="L107" s="306"/>
    </row>
    <row r="108" spans="1:12" ht="13.5" thickBot="1">
      <c r="A108" s="160" t="s">
        <v>109</v>
      </c>
      <c r="B108" s="209" t="s">
        <v>217</v>
      </c>
      <c r="C108" s="660" t="s">
        <v>664</v>
      </c>
      <c r="D108" s="660"/>
      <c r="E108" s="660"/>
      <c r="F108" s="307">
        <f aca="true" t="shared" si="22" ref="F108:L109">F109</f>
        <v>2365</v>
      </c>
      <c r="G108" s="307">
        <f t="shared" si="22"/>
        <v>52204.79</v>
      </c>
      <c r="H108" s="307">
        <f t="shared" si="22"/>
        <v>0</v>
      </c>
      <c r="I108" s="307">
        <f t="shared" si="22"/>
        <v>0</v>
      </c>
      <c r="J108" s="307"/>
      <c r="K108" s="307">
        <f t="shared" si="22"/>
        <v>2500</v>
      </c>
      <c r="L108" s="307">
        <f t="shared" si="22"/>
        <v>2500</v>
      </c>
    </row>
    <row r="109" spans="1:12" ht="13.5" thickBot="1">
      <c r="A109" s="160" t="s">
        <v>110</v>
      </c>
      <c r="B109" s="204"/>
      <c r="C109" s="584" t="s">
        <v>665</v>
      </c>
      <c r="D109" s="584"/>
      <c r="E109" s="584"/>
      <c r="F109" s="308">
        <f t="shared" si="22"/>
        <v>2365</v>
      </c>
      <c r="G109" s="308">
        <f t="shared" si="22"/>
        <v>52204.79</v>
      </c>
      <c r="H109" s="308">
        <f t="shared" si="22"/>
        <v>0</v>
      </c>
      <c r="I109" s="308">
        <f t="shared" si="22"/>
        <v>0</v>
      </c>
      <c r="J109" s="308"/>
      <c r="K109" s="308">
        <f t="shared" si="22"/>
        <v>2500</v>
      </c>
      <c r="L109" s="308">
        <f t="shared" si="22"/>
        <v>2500</v>
      </c>
    </row>
    <row r="110" spans="1:12" ht="13.5" thickBot="1">
      <c r="A110" s="160" t="s">
        <v>113</v>
      </c>
      <c r="B110" s="205"/>
      <c r="C110" s="659" t="s">
        <v>666</v>
      </c>
      <c r="D110" s="659"/>
      <c r="E110" s="659"/>
      <c r="F110" s="302">
        <f>SUM(F111:F116)</f>
        <v>2365</v>
      </c>
      <c r="G110" s="302">
        <f aca="true" t="shared" si="23" ref="G110:L110">SUM(G111:G116)</f>
        <v>52204.79</v>
      </c>
      <c r="H110" s="302">
        <f t="shared" si="23"/>
        <v>0</v>
      </c>
      <c r="I110" s="302">
        <f t="shared" si="23"/>
        <v>0</v>
      </c>
      <c r="J110" s="302">
        <f t="shared" si="23"/>
        <v>0</v>
      </c>
      <c r="K110" s="302">
        <f t="shared" si="23"/>
        <v>2500</v>
      </c>
      <c r="L110" s="302">
        <f t="shared" si="23"/>
        <v>2500</v>
      </c>
    </row>
    <row r="111" spans="1:12" ht="13.5" thickBot="1">
      <c r="A111" s="160" t="s">
        <v>116</v>
      </c>
      <c r="B111" s="229">
        <v>111</v>
      </c>
      <c r="C111" s="87"/>
      <c r="D111" s="87" t="s">
        <v>593</v>
      </c>
      <c r="E111" s="89" t="s">
        <v>799</v>
      </c>
      <c r="F111" s="303"/>
      <c r="G111" s="303">
        <v>52204.79</v>
      </c>
      <c r="H111" s="303"/>
      <c r="I111" s="305"/>
      <c r="J111" s="303"/>
      <c r="K111" s="306">
        <v>0</v>
      </c>
      <c r="L111" s="306"/>
    </row>
    <row r="112" spans="1:12" ht="13.5" thickBot="1">
      <c r="A112" s="160" t="s">
        <v>118</v>
      </c>
      <c r="B112" s="204" t="s">
        <v>831</v>
      </c>
      <c r="C112" s="87"/>
      <c r="D112" s="87" t="s">
        <v>593</v>
      </c>
      <c r="E112" s="89" t="s">
        <v>800</v>
      </c>
      <c r="F112" s="303">
        <v>2365</v>
      </c>
      <c r="G112" s="303">
        <v>0</v>
      </c>
      <c r="H112" s="303"/>
      <c r="I112" s="305"/>
      <c r="J112" s="303"/>
      <c r="K112" s="306"/>
      <c r="L112" s="306"/>
    </row>
    <row r="113" spans="1:12" ht="13.5" thickBot="1">
      <c r="A113" s="160" t="s">
        <v>120</v>
      </c>
      <c r="B113" s="229">
        <v>41</v>
      </c>
      <c r="C113" s="87"/>
      <c r="D113" s="87" t="s">
        <v>593</v>
      </c>
      <c r="E113" s="89" t="s">
        <v>801</v>
      </c>
      <c r="F113" s="303"/>
      <c r="G113" s="303"/>
      <c r="H113" s="303"/>
      <c r="I113" s="305"/>
      <c r="J113" s="303"/>
      <c r="K113" s="306">
        <v>2500</v>
      </c>
      <c r="L113" s="306">
        <v>2500</v>
      </c>
    </row>
    <row r="114" spans="1:12" ht="13.5" thickBot="1">
      <c r="A114" s="160" t="s">
        <v>122</v>
      </c>
      <c r="B114" s="229">
        <v>41</v>
      </c>
      <c r="C114" s="87"/>
      <c r="D114" s="87" t="s">
        <v>593</v>
      </c>
      <c r="E114" s="89" t="s">
        <v>914</v>
      </c>
      <c r="F114" s="303"/>
      <c r="G114" s="303"/>
      <c r="H114" s="303"/>
      <c r="I114" s="305"/>
      <c r="J114" s="303"/>
      <c r="K114" s="306">
        <v>0</v>
      </c>
      <c r="L114" s="306"/>
    </row>
    <row r="115" spans="1:12" ht="13.5" thickBot="1">
      <c r="A115" s="160" t="s">
        <v>124</v>
      </c>
      <c r="B115" s="229">
        <v>41</v>
      </c>
      <c r="C115" s="87"/>
      <c r="D115" s="87" t="s">
        <v>593</v>
      </c>
      <c r="E115" s="461" t="s">
        <v>912</v>
      </c>
      <c r="F115" s="303"/>
      <c r="G115" s="303">
        <v>0</v>
      </c>
      <c r="H115" s="303"/>
      <c r="I115" s="305"/>
      <c r="J115" s="303"/>
      <c r="K115" s="306"/>
      <c r="L115" s="306"/>
    </row>
    <row r="116" spans="1:12" ht="12.75">
      <c r="A116" s="160" t="s">
        <v>126</v>
      </c>
      <c r="B116" s="204"/>
      <c r="C116" s="87"/>
      <c r="D116" s="87"/>
      <c r="E116" s="89"/>
      <c r="F116" s="303"/>
      <c r="G116" s="303"/>
      <c r="H116" s="303"/>
      <c r="I116" s="305"/>
      <c r="J116" s="303"/>
      <c r="K116" s="306"/>
      <c r="L116" s="306"/>
    </row>
    <row r="117" spans="1:12" ht="12.75">
      <c r="A117" s="74"/>
      <c r="B117" s="74"/>
      <c r="C117" s="74"/>
      <c r="D117" s="74"/>
      <c r="E117" s="74"/>
      <c r="F117" s="201"/>
      <c r="G117" s="201"/>
      <c r="H117" s="201"/>
      <c r="I117" s="201"/>
      <c r="J117" s="201"/>
      <c r="K117" s="201"/>
      <c r="L117" s="201"/>
    </row>
    <row r="118" spans="1:12" ht="12.75">
      <c r="A118" s="74"/>
      <c r="B118" s="74"/>
      <c r="C118" s="74"/>
      <c r="D118" s="74"/>
      <c r="E118" s="74"/>
      <c r="F118" s="201"/>
      <c r="G118" s="201"/>
      <c r="H118" s="201"/>
      <c r="I118" s="201"/>
      <c r="J118" s="201"/>
      <c r="K118" s="201"/>
      <c r="L118" s="201"/>
    </row>
    <row r="119" spans="1:12" ht="12.75">
      <c r="A119" s="74"/>
      <c r="B119" s="74"/>
      <c r="C119" s="74"/>
      <c r="D119" s="74"/>
      <c r="E119" s="74"/>
      <c r="F119" s="201"/>
      <c r="G119" s="201"/>
      <c r="H119" s="201"/>
      <c r="I119" s="201"/>
      <c r="J119" s="201"/>
      <c r="K119" s="201"/>
      <c r="L119" s="201"/>
    </row>
    <row r="120" spans="1:12" ht="12.75">
      <c r="A120" s="74"/>
      <c r="B120" s="74"/>
      <c r="C120" s="74"/>
      <c r="D120" s="74"/>
      <c r="E120" s="74"/>
      <c r="F120" s="201"/>
      <c r="G120" s="201"/>
      <c r="H120" s="201"/>
      <c r="I120" s="201"/>
      <c r="J120" s="201"/>
      <c r="K120" s="201"/>
      <c r="L120" s="201"/>
    </row>
    <row r="121" spans="1:12" ht="12.75">
      <c r="A121" s="74"/>
      <c r="B121" s="74"/>
      <c r="C121" s="74"/>
      <c r="D121" s="74"/>
      <c r="E121" s="74"/>
      <c r="F121" s="201"/>
      <c r="G121" s="201"/>
      <c r="H121" s="201"/>
      <c r="I121" s="201"/>
      <c r="J121" s="201"/>
      <c r="K121" s="201"/>
      <c r="L121" s="201"/>
    </row>
    <row r="122" spans="1:12" ht="12.75">
      <c r="A122" s="74"/>
      <c r="B122" s="74"/>
      <c r="C122" s="74"/>
      <c r="D122" s="74"/>
      <c r="E122" s="74"/>
      <c r="F122" s="201"/>
      <c r="G122" s="201"/>
      <c r="H122" s="201"/>
      <c r="I122" s="201"/>
      <c r="J122" s="201"/>
      <c r="K122" s="201"/>
      <c r="L122" s="201"/>
    </row>
    <row r="123" spans="1:12" ht="12.75">
      <c r="A123" s="74"/>
      <c r="B123" s="74"/>
      <c r="C123" s="74"/>
      <c r="D123" s="74"/>
      <c r="E123" s="74"/>
      <c r="F123" s="201"/>
      <c r="G123" s="201"/>
      <c r="H123" s="201"/>
      <c r="I123" s="201"/>
      <c r="J123" s="201"/>
      <c r="K123" s="201"/>
      <c r="L123" s="201"/>
    </row>
    <row r="124" spans="1:12" ht="12.75">
      <c r="A124" s="74"/>
      <c r="B124" s="74"/>
      <c r="C124" s="74"/>
      <c r="D124" s="74"/>
      <c r="E124" s="74"/>
      <c r="F124" s="201"/>
      <c r="G124" s="201"/>
      <c r="H124" s="201"/>
      <c r="I124" s="201"/>
      <c r="J124" s="201"/>
      <c r="K124" s="201"/>
      <c r="L124" s="201"/>
    </row>
    <row r="125" spans="1:12" ht="12.75">
      <c r="A125" s="74"/>
      <c r="B125" s="74"/>
      <c r="C125" s="74"/>
      <c r="D125" s="74"/>
      <c r="E125" s="74"/>
      <c r="F125" s="201"/>
      <c r="G125" s="201"/>
      <c r="H125" s="201"/>
      <c r="I125" s="201"/>
      <c r="J125" s="201"/>
      <c r="K125" s="201"/>
      <c r="L125" s="201"/>
    </row>
    <row r="126" spans="1:12" ht="12.75">
      <c r="A126" s="74"/>
      <c r="B126" s="74"/>
      <c r="C126" s="74"/>
      <c r="D126" s="74"/>
      <c r="E126" s="74"/>
      <c r="F126" s="201"/>
      <c r="G126" s="201"/>
      <c r="H126" s="201"/>
      <c r="I126" s="201"/>
      <c r="J126" s="201"/>
      <c r="K126" s="201"/>
      <c r="L126" s="201"/>
    </row>
    <row r="127" spans="1:12" ht="12.75">
      <c r="A127" s="74"/>
      <c r="B127" s="74"/>
      <c r="C127" s="74"/>
      <c r="D127" s="74"/>
      <c r="E127" s="74"/>
      <c r="F127" s="201"/>
      <c r="G127" s="201"/>
      <c r="H127" s="201"/>
      <c r="I127" s="201"/>
      <c r="J127" s="201"/>
      <c r="K127" s="201"/>
      <c r="L127" s="201"/>
    </row>
    <row r="128" spans="1:12" ht="12.75">
      <c r="A128" s="74"/>
      <c r="B128" s="74"/>
      <c r="C128" s="74"/>
      <c r="D128" s="74"/>
      <c r="E128" s="74"/>
      <c r="F128" s="201"/>
      <c r="G128" s="201"/>
      <c r="H128" s="201"/>
      <c r="I128" s="201"/>
      <c r="J128" s="201"/>
      <c r="K128" s="201"/>
      <c r="L128" s="201"/>
    </row>
    <row r="129" spans="1:12" ht="12.75">
      <c r="A129" s="74"/>
      <c r="B129" s="74"/>
      <c r="C129" s="74"/>
      <c r="D129" s="74"/>
      <c r="E129" s="74"/>
      <c r="F129" s="201"/>
      <c r="G129" s="201"/>
      <c r="H129" s="201"/>
      <c r="I129" s="201"/>
      <c r="J129" s="201"/>
      <c r="K129" s="201"/>
      <c r="L129" s="201"/>
    </row>
    <row r="130" spans="1:12" ht="12.75">
      <c r="A130" s="74"/>
      <c r="B130" s="74"/>
      <c r="C130" s="74"/>
      <c r="D130" s="74"/>
      <c r="E130" s="74"/>
      <c r="F130" s="201"/>
      <c r="G130" s="201"/>
      <c r="H130" s="201"/>
      <c r="I130" s="201"/>
      <c r="J130" s="201"/>
      <c r="K130" s="201"/>
      <c r="L130" s="201"/>
    </row>
    <row r="131" spans="1:12" ht="12.75">
      <c r="A131" s="74"/>
      <c r="B131" s="74"/>
      <c r="C131" s="74"/>
      <c r="D131" s="74"/>
      <c r="E131" s="74"/>
      <c r="F131" s="201"/>
      <c r="G131" s="201"/>
      <c r="H131" s="201"/>
      <c r="I131" s="201"/>
      <c r="J131" s="201"/>
      <c r="K131" s="201"/>
      <c r="L131" s="201"/>
    </row>
    <row r="132" spans="1:12" ht="12.75">
      <c r="A132" s="74"/>
      <c r="B132" s="74"/>
      <c r="C132" s="74"/>
      <c r="D132" s="74"/>
      <c r="E132" s="74"/>
      <c r="F132" s="201"/>
      <c r="G132" s="201"/>
      <c r="H132" s="201"/>
      <c r="I132" s="201"/>
      <c r="J132" s="201"/>
      <c r="K132" s="201"/>
      <c r="L132" s="201"/>
    </row>
    <row r="133" spans="1:12" ht="12.75">
      <c r="A133" s="74"/>
      <c r="B133" s="74"/>
      <c r="C133" s="74"/>
      <c r="D133" s="74"/>
      <c r="E133" s="74"/>
      <c r="F133" s="201"/>
      <c r="G133" s="201"/>
      <c r="H133" s="201"/>
      <c r="I133" s="201"/>
      <c r="J133" s="201"/>
      <c r="K133" s="201"/>
      <c r="L133" s="201"/>
    </row>
    <row r="134" spans="1:12" ht="12.75">
      <c r="A134" s="74"/>
      <c r="B134" s="74"/>
      <c r="C134" s="74"/>
      <c r="D134" s="74"/>
      <c r="E134" s="74"/>
      <c r="F134" s="201"/>
      <c r="G134" s="201"/>
      <c r="H134" s="201"/>
      <c r="I134" s="201"/>
      <c r="J134" s="201"/>
      <c r="K134" s="201"/>
      <c r="L134" s="201"/>
    </row>
    <row r="135" spans="1:12" ht="12.75">
      <c r="A135" s="74"/>
      <c r="B135" s="74"/>
      <c r="C135" s="74"/>
      <c r="D135" s="74"/>
      <c r="E135" s="74"/>
      <c r="F135" s="201"/>
      <c r="G135" s="201"/>
      <c r="H135" s="201"/>
      <c r="I135" s="201"/>
      <c r="J135" s="201"/>
      <c r="K135" s="201"/>
      <c r="L135" s="201"/>
    </row>
    <row r="136" spans="1:12" ht="12.75">
      <c r="A136" s="74"/>
      <c r="B136" s="74"/>
      <c r="C136" s="74"/>
      <c r="D136" s="74"/>
      <c r="E136" s="74"/>
      <c r="F136" s="201"/>
      <c r="G136" s="201"/>
      <c r="H136" s="201"/>
      <c r="I136" s="201"/>
      <c r="J136" s="201"/>
      <c r="K136" s="201"/>
      <c r="L136" s="201"/>
    </row>
    <row r="137" spans="1:12" ht="12.75">
      <c r="A137" s="74"/>
      <c r="B137" s="74"/>
      <c r="C137" s="74"/>
      <c r="D137" s="74"/>
      <c r="E137" s="74"/>
      <c r="F137" s="201"/>
      <c r="G137" s="201"/>
      <c r="H137" s="201"/>
      <c r="I137" s="201"/>
      <c r="J137" s="201"/>
      <c r="K137" s="201"/>
      <c r="L137" s="201"/>
    </row>
    <row r="138" spans="1:12" ht="12.75">
      <c r="A138" s="74"/>
      <c r="B138" s="74"/>
      <c r="C138" s="74"/>
      <c r="D138" s="74"/>
      <c r="E138" s="74"/>
      <c r="F138" s="201"/>
      <c r="G138" s="201"/>
      <c r="H138" s="201"/>
      <c r="I138" s="201"/>
      <c r="J138" s="201"/>
      <c r="K138" s="201"/>
      <c r="L138" s="201"/>
    </row>
    <row r="139" spans="1:12" ht="12.75">
      <c r="A139" s="74"/>
      <c r="B139" s="74"/>
      <c r="C139" s="74"/>
      <c r="D139" s="74"/>
      <c r="E139" s="74"/>
      <c r="F139" s="201"/>
      <c r="G139" s="201"/>
      <c r="H139" s="201"/>
      <c r="I139" s="201"/>
      <c r="J139" s="201"/>
      <c r="K139" s="201"/>
      <c r="L139" s="201"/>
    </row>
    <row r="140" spans="1:12" ht="12.75">
      <c r="A140" s="74"/>
      <c r="B140" s="74"/>
      <c r="C140" s="74"/>
      <c r="D140" s="74"/>
      <c r="E140" s="74"/>
      <c r="F140" s="201"/>
      <c r="G140" s="201"/>
      <c r="H140" s="201"/>
      <c r="I140" s="201"/>
      <c r="J140" s="201"/>
      <c r="K140" s="201"/>
      <c r="L140" s="201"/>
    </row>
    <row r="141" spans="1:12" ht="12.75">
      <c r="A141" s="74"/>
      <c r="B141" s="74"/>
      <c r="C141" s="74"/>
      <c r="D141" s="74"/>
      <c r="E141" s="74"/>
      <c r="F141" s="201"/>
      <c r="G141" s="201"/>
      <c r="H141" s="201"/>
      <c r="I141" s="201"/>
      <c r="J141" s="201"/>
      <c r="K141" s="201"/>
      <c r="L141" s="201"/>
    </row>
    <row r="142" spans="1:12" ht="12.75">
      <c r="A142" s="74"/>
      <c r="B142" s="74"/>
      <c r="C142" s="74"/>
      <c r="D142" s="74"/>
      <c r="E142" s="74"/>
      <c r="F142" s="201"/>
      <c r="G142" s="201"/>
      <c r="H142" s="201"/>
      <c r="I142" s="201"/>
      <c r="J142" s="201"/>
      <c r="K142" s="201"/>
      <c r="L142" s="201"/>
    </row>
    <row r="143" spans="1:12" ht="12.75">
      <c r="A143" s="74"/>
      <c r="B143" s="74"/>
      <c r="C143" s="74"/>
      <c r="D143" s="74"/>
      <c r="E143" s="74"/>
      <c r="F143" s="201"/>
      <c r="G143" s="201"/>
      <c r="H143" s="201"/>
      <c r="I143" s="201"/>
      <c r="J143" s="201"/>
      <c r="K143" s="201"/>
      <c r="L143" s="201"/>
    </row>
    <row r="144" spans="1:12" ht="12.75">
      <c r="A144" s="74"/>
      <c r="B144" s="74"/>
      <c r="C144" s="74"/>
      <c r="D144" s="74"/>
      <c r="E144" s="74"/>
      <c r="F144" s="201"/>
      <c r="G144" s="201"/>
      <c r="H144" s="201"/>
      <c r="I144" s="201"/>
      <c r="J144" s="201"/>
      <c r="K144" s="201"/>
      <c r="L144" s="201"/>
    </row>
    <row r="145" spans="1:12" ht="12.75">
      <c r="A145" s="74"/>
      <c r="B145" s="74"/>
      <c r="C145" s="74"/>
      <c r="D145" s="74"/>
      <c r="E145" s="74"/>
      <c r="F145" s="201"/>
      <c r="G145" s="201"/>
      <c r="H145" s="201"/>
      <c r="I145" s="201"/>
      <c r="J145" s="201"/>
      <c r="K145" s="201"/>
      <c r="L145" s="201"/>
    </row>
    <row r="146" spans="1:12" ht="12.75">
      <c r="A146" s="74"/>
      <c r="B146" s="74"/>
      <c r="C146" s="74"/>
      <c r="D146" s="74"/>
      <c r="E146" s="74"/>
      <c r="F146" s="201"/>
      <c r="G146" s="201"/>
      <c r="H146" s="201"/>
      <c r="I146" s="201"/>
      <c r="J146" s="201"/>
      <c r="K146" s="201"/>
      <c r="L146" s="201"/>
    </row>
    <row r="147" spans="1:12" ht="12.75">
      <c r="A147" s="74"/>
      <c r="B147" s="74"/>
      <c r="C147" s="74"/>
      <c r="D147" s="74"/>
      <c r="E147" s="74"/>
      <c r="F147" s="201"/>
      <c r="G147" s="201"/>
      <c r="H147" s="201"/>
      <c r="I147" s="201"/>
      <c r="J147" s="201"/>
      <c r="K147" s="201"/>
      <c r="L147" s="201"/>
    </row>
    <row r="148" spans="1:12" ht="12.75">
      <c r="A148" s="74"/>
      <c r="B148" s="74"/>
      <c r="C148" s="74"/>
      <c r="D148" s="74"/>
      <c r="E148" s="74"/>
      <c r="F148" s="201"/>
      <c r="G148" s="201"/>
      <c r="H148" s="201"/>
      <c r="I148" s="201"/>
      <c r="J148" s="201"/>
      <c r="K148" s="201"/>
      <c r="L148" s="201"/>
    </row>
    <row r="149" spans="1:12" ht="12.75">
      <c r="A149" s="74"/>
      <c r="B149" s="74"/>
      <c r="C149" s="74"/>
      <c r="D149" s="74"/>
      <c r="E149" s="74"/>
      <c r="F149" s="201"/>
      <c r="G149" s="201"/>
      <c r="H149" s="201"/>
      <c r="I149" s="201"/>
      <c r="J149" s="201"/>
      <c r="K149" s="201"/>
      <c r="L149" s="201"/>
    </row>
    <row r="150" spans="1:12" ht="12.75">
      <c r="A150" s="74"/>
      <c r="B150" s="74"/>
      <c r="C150" s="74"/>
      <c r="D150" s="74"/>
      <c r="E150" s="74"/>
      <c r="F150" s="201"/>
      <c r="G150" s="201"/>
      <c r="H150" s="201"/>
      <c r="I150" s="201"/>
      <c r="J150" s="201"/>
      <c r="K150" s="201"/>
      <c r="L150" s="201"/>
    </row>
    <row r="151" spans="1:12" ht="12.75">
      <c r="A151" s="74"/>
      <c r="B151" s="74"/>
      <c r="C151" s="74"/>
      <c r="D151" s="74"/>
      <c r="E151" s="74"/>
      <c r="F151" s="201"/>
      <c r="G151" s="201"/>
      <c r="H151" s="201"/>
      <c r="I151" s="201"/>
      <c r="J151" s="201"/>
      <c r="K151" s="201"/>
      <c r="L151" s="201"/>
    </row>
    <row r="152" spans="1:12" ht="12.75">
      <c r="A152" s="74"/>
      <c r="B152" s="74"/>
      <c r="C152" s="74"/>
      <c r="D152" s="74"/>
      <c r="E152" s="74"/>
      <c r="F152" s="201"/>
      <c r="G152" s="201"/>
      <c r="H152" s="201"/>
      <c r="I152" s="201"/>
      <c r="J152" s="201"/>
      <c r="K152" s="201"/>
      <c r="L152" s="201"/>
    </row>
    <row r="153" spans="1:12" ht="12.75">
      <c r="A153" s="74"/>
      <c r="B153" s="74"/>
      <c r="C153" s="74"/>
      <c r="D153" s="74"/>
      <c r="E153" s="74"/>
      <c r="F153" s="201"/>
      <c r="G153" s="201"/>
      <c r="H153" s="201"/>
      <c r="I153" s="201"/>
      <c r="J153" s="201"/>
      <c r="K153" s="201"/>
      <c r="L153" s="201"/>
    </row>
    <row r="154" spans="1:12" ht="12.75">
      <c r="A154" s="74"/>
      <c r="B154" s="74"/>
      <c r="C154" s="74"/>
      <c r="D154" s="74"/>
      <c r="E154" s="74"/>
      <c r="F154" s="201"/>
      <c r="G154" s="201"/>
      <c r="H154" s="201"/>
      <c r="I154" s="201"/>
      <c r="J154" s="201"/>
      <c r="K154" s="201"/>
      <c r="L154" s="201"/>
    </row>
    <row r="155" spans="1:12" ht="12.75">
      <c r="A155" s="74"/>
      <c r="B155" s="74"/>
      <c r="C155" s="74"/>
      <c r="D155" s="74"/>
      <c r="E155" s="74"/>
      <c r="F155" s="201"/>
      <c r="G155" s="201"/>
      <c r="H155" s="201"/>
      <c r="I155" s="201"/>
      <c r="J155" s="201"/>
      <c r="K155" s="201"/>
      <c r="L155" s="201"/>
    </row>
    <row r="156" spans="1:12" ht="12.75">
      <c r="A156" s="74"/>
      <c r="B156" s="74"/>
      <c r="C156" s="74"/>
      <c r="D156" s="74"/>
      <c r="E156" s="74"/>
      <c r="F156" s="201"/>
      <c r="G156" s="201"/>
      <c r="H156" s="201"/>
      <c r="I156" s="201"/>
      <c r="J156" s="201"/>
      <c r="K156" s="201"/>
      <c r="L156" s="201"/>
    </row>
    <row r="157" spans="1:12" ht="12.75">
      <c r="A157" s="74"/>
      <c r="B157" s="74"/>
      <c r="C157" s="74"/>
      <c r="D157" s="74"/>
      <c r="E157" s="74"/>
      <c r="F157" s="201"/>
      <c r="G157" s="201"/>
      <c r="H157" s="201"/>
      <c r="I157" s="201"/>
      <c r="J157" s="201"/>
      <c r="K157" s="201"/>
      <c r="L157" s="201"/>
    </row>
    <row r="158" spans="1:12" ht="12.75">
      <c r="A158" s="74"/>
      <c r="B158" s="74"/>
      <c r="C158" s="74"/>
      <c r="D158" s="74"/>
      <c r="E158" s="74"/>
      <c r="F158" s="201"/>
      <c r="G158" s="201"/>
      <c r="H158" s="201"/>
      <c r="I158" s="201"/>
      <c r="J158" s="201"/>
      <c r="K158" s="201"/>
      <c r="L158" s="201"/>
    </row>
    <row r="159" spans="1:12" ht="12.75">
      <c r="A159" s="74"/>
      <c r="B159" s="74"/>
      <c r="C159" s="74"/>
      <c r="D159" s="74"/>
      <c r="E159" s="74"/>
      <c r="F159" s="201"/>
      <c r="G159" s="201"/>
      <c r="H159" s="201"/>
      <c r="I159" s="201"/>
      <c r="J159" s="201"/>
      <c r="K159" s="201"/>
      <c r="L159" s="201"/>
    </row>
    <row r="160" spans="1:12" ht="12.75">
      <c r="A160" s="74"/>
      <c r="B160" s="74"/>
      <c r="C160" s="74"/>
      <c r="D160" s="74"/>
      <c r="E160" s="74"/>
      <c r="F160" s="201"/>
      <c r="G160" s="201"/>
      <c r="H160" s="201"/>
      <c r="I160" s="201"/>
      <c r="J160" s="201"/>
      <c r="K160" s="201"/>
      <c r="L160" s="201"/>
    </row>
    <row r="161" spans="1:12" ht="12.75">
      <c r="A161" s="74"/>
      <c r="B161" s="74"/>
      <c r="C161" s="74"/>
      <c r="D161" s="74"/>
      <c r="E161" s="74"/>
      <c r="F161" s="201"/>
      <c r="G161" s="201"/>
      <c r="H161" s="201"/>
      <c r="I161" s="201"/>
      <c r="J161" s="201"/>
      <c r="K161" s="201"/>
      <c r="L161" s="201"/>
    </row>
    <row r="162" spans="1:12" ht="12.75">
      <c r="A162" s="74"/>
      <c r="B162" s="74"/>
      <c r="C162" s="74"/>
      <c r="D162" s="74"/>
      <c r="E162" s="74"/>
      <c r="F162" s="201"/>
      <c r="G162" s="201"/>
      <c r="H162" s="201"/>
      <c r="I162" s="201"/>
      <c r="J162" s="201"/>
      <c r="K162" s="201"/>
      <c r="L162" s="201"/>
    </row>
    <row r="163" spans="1:12" ht="12.75">
      <c r="A163" s="74"/>
      <c r="B163" s="74"/>
      <c r="C163" s="74"/>
      <c r="D163" s="74"/>
      <c r="E163" s="74"/>
      <c r="F163" s="201"/>
      <c r="G163" s="201"/>
      <c r="H163" s="201"/>
      <c r="I163" s="201"/>
      <c r="J163" s="201"/>
      <c r="K163" s="201"/>
      <c r="L163" s="201"/>
    </row>
    <row r="164" spans="1:12" ht="12.75">
      <c r="A164" s="74"/>
      <c r="B164" s="74"/>
      <c r="C164" s="74"/>
      <c r="D164" s="74"/>
      <c r="E164" s="74"/>
      <c r="F164" s="201"/>
      <c r="G164" s="201"/>
      <c r="H164" s="201"/>
      <c r="I164" s="201"/>
      <c r="J164" s="201"/>
      <c r="K164" s="201"/>
      <c r="L164" s="201"/>
    </row>
    <row r="165" spans="1:12" ht="12.75">
      <c r="A165" s="74"/>
      <c r="B165" s="74"/>
      <c r="C165" s="74"/>
      <c r="D165" s="74"/>
      <c r="E165" s="74"/>
      <c r="F165" s="201"/>
      <c r="G165" s="201"/>
      <c r="H165" s="201"/>
      <c r="I165" s="201"/>
      <c r="J165" s="201"/>
      <c r="K165" s="201"/>
      <c r="L165" s="201"/>
    </row>
    <row r="166" spans="1:12" ht="12.75">
      <c r="A166" s="74"/>
      <c r="B166" s="74"/>
      <c r="C166" s="74"/>
      <c r="D166" s="74"/>
      <c r="E166" s="74"/>
      <c r="F166" s="201"/>
      <c r="G166" s="201"/>
      <c r="H166" s="201"/>
      <c r="I166" s="201"/>
      <c r="J166" s="201"/>
      <c r="K166" s="201"/>
      <c r="L166" s="201"/>
    </row>
    <row r="167" spans="1:12" ht="12.75">
      <c r="A167" s="74"/>
      <c r="B167" s="74"/>
      <c r="C167" s="74"/>
      <c r="D167" s="74"/>
      <c r="E167" s="74"/>
      <c r="F167" s="201"/>
      <c r="G167" s="201"/>
      <c r="H167" s="201"/>
      <c r="I167" s="201"/>
      <c r="J167" s="201"/>
      <c r="K167" s="201"/>
      <c r="L167" s="201"/>
    </row>
    <row r="168" spans="1:12" ht="12.75">
      <c r="A168" s="74"/>
      <c r="B168" s="74"/>
      <c r="C168" s="74"/>
      <c r="D168" s="74"/>
      <c r="E168" s="74"/>
      <c r="F168" s="201"/>
      <c r="G168" s="201"/>
      <c r="H168" s="201"/>
      <c r="I168" s="201"/>
      <c r="J168" s="201"/>
      <c r="K168" s="201"/>
      <c r="L168" s="201"/>
    </row>
    <row r="169" spans="1:12" ht="12.75">
      <c r="A169" s="74"/>
      <c r="B169" s="74"/>
      <c r="C169" s="74"/>
      <c r="D169" s="74"/>
      <c r="E169" s="74"/>
      <c r="F169" s="201"/>
      <c r="G169" s="201"/>
      <c r="H169" s="201"/>
      <c r="I169" s="201"/>
      <c r="J169" s="201"/>
      <c r="K169" s="201"/>
      <c r="L169" s="201"/>
    </row>
    <row r="170" spans="1:12" ht="12.75">
      <c r="A170" s="74"/>
      <c r="B170" s="74"/>
      <c r="C170" s="74"/>
      <c r="D170" s="74"/>
      <c r="E170" s="74"/>
      <c r="F170" s="201"/>
      <c r="G170" s="201"/>
      <c r="H170" s="201"/>
      <c r="I170" s="201"/>
      <c r="J170" s="201"/>
      <c r="K170" s="201"/>
      <c r="L170" s="201"/>
    </row>
    <row r="171" spans="1:12" ht="12.75">
      <c r="A171" s="74"/>
      <c r="B171" s="74"/>
      <c r="C171" s="74"/>
      <c r="D171" s="74"/>
      <c r="E171" s="74"/>
      <c r="F171" s="201"/>
      <c r="G171" s="201"/>
      <c r="H171" s="201"/>
      <c r="I171" s="201"/>
      <c r="J171" s="201"/>
      <c r="K171" s="201"/>
      <c r="L171" s="201"/>
    </row>
    <row r="172" spans="1:12" ht="12.75">
      <c r="A172" s="74"/>
      <c r="B172" s="74"/>
      <c r="C172" s="74"/>
      <c r="D172" s="74"/>
      <c r="E172" s="74"/>
      <c r="F172" s="201"/>
      <c r="G172" s="201"/>
      <c r="H172" s="201"/>
      <c r="I172" s="201"/>
      <c r="J172" s="201"/>
      <c r="K172" s="201"/>
      <c r="L172" s="201"/>
    </row>
    <row r="173" spans="1:12" ht="12.75">
      <c r="A173" s="74"/>
      <c r="B173" s="74"/>
      <c r="C173" s="74"/>
      <c r="D173" s="74"/>
      <c r="E173" s="74"/>
      <c r="F173" s="201"/>
      <c r="G173" s="201"/>
      <c r="H173" s="201"/>
      <c r="I173" s="201"/>
      <c r="J173" s="201"/>
      <c r="K173" s="201"/>
      <c r="L173" s="201"/>
    </row>
    <row r="174" spans="1:12" ht="12.75">
      <c r="A174" s="74"/>
      <c r="B174" s="74"/>
      <c r="C174" s="74"/>
      <c r="D174" s="74"/>
      <c r="E174" s="74"/>
      <c r="F174" s="201"/>
      <c r="G174" s="201"/>
      <c r="H174" s="201"/>
      <c r="I174" s="201"/>
      <c r="J174" s="201"/>
      <c r="K174" s="201"/>
      <c r="L174" s="201"/>
    </row>
    <row r="175" spans="1:12" ht="12.75">
      <c r="A175" s="74"/>
      <c r="B175" s="74"/>
      <c r="C175" s="74"/>
      <c r="D175" s="74"/>
      <c r="E175" s="74"/>
      <c r="F175" s="201"/>
      <c r="G175" s="201"/>
      <c r="H175" s="201"/>
      <c r="I175" s="201"/>
      <c r="J175" s="201"/>
      <c r="K175" s="201"/>
      <c r="L175" s="201"/>
    </row>
    <row r="176" spans="1:12" ht="12.75">
      <c r="A176" s="74"/>
      <c r="B176" s="74"/>
      <c r="C176" s="74"/>
      <c r="D176" s="74"/>
      <c r="E176" s="74"/>
      <c r="F176" s="201"/>
      <c r="G176" s="201"/>
      <c r="H176" s="201"/>
      <c r="I176" s="201"/>
      <c r="J176" s="201"/>
      <c r="K176" s="201"/>
      <c r="L176" s="201"/>
    </row>
    <row r="177" spans="1:12" ht="12.75">
      <c r="A177" s="74"/>
      <c r="B177" s="74"/>
      <c r="C177" s="74"/>
      <c r="D177" s="74"/>
      <c r="E177" s="74"/>
      <c r="F177" s="201"/>
      <c r="G177" s="201"/>
      <c r="H177" s="201"/>
      <c r="I177" s="201"/>
      <c r="J177" s="201"/>
      <c r="K177" s="201"/>
      <c r="L177" s="201"/>
    </row>
    <row r="178" spans="1:12" ht="12.75">
      <c r="A178" s="74"/>
      <c r="B178" s="74"/>
      <c r="C178" s="74"/>
      <c r="D178" s="74"/>
      <c r="E178" s="74"/>
      <c r="F178" s="201"/>
      <c r="G178" s="201"/>
      <c r="H178" s="201"/>
      <c r="I178" s="201"/>
      <c r="J178" s="201"/>
      <c r="K178" s="201"/>
      <c r="L178" s="201"/>
    </row>
    <row r="179" spans="1:12" ht="12.75">
      <c r="A179" s="74"/>
      <c r="B179" s="74"/>
      <c r="C179" s="74"/>
      <c r="D179" s="74"/>
      <c r="E179" s="74"/>
      <c r="F179" s="201"/>
      <c r="G179" s="201"/>
      <c r="H179" s="201"/>
      <c r="I179" s="201"/>
      <c r="J179" s="201"/>
      <c r="K179" s="201"/>
      <c r="L179" s="201"/>
    </row>
    <row r="180" spans="1:12" ht="12.75">
      <c r="A180" s="74"/>
      <c r="B180" s="74"/>
      <c r="C180" s="74"/>
      <c r="D180" s="74"/>
      <c r="E180" s="74"/>
      <c r="F180" s="201"/>
      <c r="G180" s="201"/>
      <c r="H180" s="201"/>
      <c r="I180" s="201"/>
      <c r="J180" s="201"/>
      <c r="K180" s="201"/>
      <c r="L180" s="201"/>
    </row>
    <row r="181" spans="1:12" ht="12.75">
      <c r="A181" s="74"/>
      <c r="B181" s="74"/>
      <c r="C181" s="74"/>
      <c r="D181" s="74"/>
      <c r="E181" s="74"/>
      <c r="F181" s="201"/>
      <c r="G181" s="201"/>
      <c r="H181" s="201"/>
      <c r="I181" s="201"/>
      <c r="J181" s="201"/>
      <c r="K181" s="201"/>
      <c r="L181" s="201"/>
    </row>
    <row r="182" spans="1:12" ht="12.75">
      <c r="A182" s="74"/>
      <c r="B182" s="74"/>
      <c r="C182" s="74"/>
      <c r="D182" s="74"/>
      <c r="E182" s="74"/>
      <c r="F182" s="201"/>
      <c r="G182" s="201"/>
      <c r="H182" s="201"/>
      <c r="I182" s="201"/>
      <c r="J182" s="201"/>
      <c r="K182" s="201"/>
      <c r="L182" s="201"/>
    </row>
    <row r="183" spans="1:12" ht="12.75">
      <c r="A183" s="74"/>
      <c r="B183" s="74"/>
      <c r="C183" s="74"/>
      <c r="D183" s="74"/>
      <c r="E183" s="74"/>
      <c r="F183" s="201"/>
      <c r="G183" s="201"/>
      <c r="H183" s="201"/>
      <c r="I183" s="201"/>
      <c r="J183" s="201"/>
      <c r="K183" s="201"/>
      <c r="L183" s="201"/>
    </row>
    <row r="184" spans="1:12" ht="12.75">
      <c r="A184" s="74"/>
      <c r="B184" s="74"/>
      <c r="C184" s="74"/>
      <c r="D184" s="74"/>
      <c r="E184" s="74"/>
      <c r="F184" s="201"/>
      <c r="G184" s="201"/>
      <c r="H184" s="201"/>
      <c r="I184" s="201"/>
      <c r="J184" s="201"/>
      <c r="K184" s="201"/>
      <c r="L184" s="201"/>
    </row>
    <row r="185" spans="1:12" ht="12.75">
      <c r="A185" s="74"/>
      <c r="B185" s="74"/>
      <c r="C185" s="74"/>
      <c r="D185" s="74"/>
      <c r="E185" s="74"/>
      <c r="F185" s="201"/>
      <c r="G185" s="201"/>
      <c r="H185" s="201"/>
      <c r="I185" s="201"/>
      <c r="J185" s="201"/>
      <c r="K185" s="201"/>
      <c r="L185" s="201"/>
    </row>
    <row r="186" spans="1:12" ht="12.75">
      <c r="A186" s="74"/>
      <c r="B186" s="74"/>
      <c r="C186" s="74"/>
      <c r="D186" s="74"/>
      <c r="E186" s="74"/>
      <c r="F186" s="201"/>
      <c r="G186" s="201"/>
      <c r="H186" s="201"/>
      <c r="I186" s="201"/>
      <c r="J186" s="201"/>
      <c r="K186" s="201"/>
      <c r="L186" s="201"/>
    </row>
    <row r="187" spans="1:12" ht="12.75">
      <c r="A187" s="74"/>
      <c r="B187" s="74"/>
      <c r="C187" s="74"/>
      <c r="D187" s="74"/>
      <c r="E187" s="74"/>
      <c r="F187" s="201"/>
      <c r="G187" s="201"/>
      <c r="H187" s="201"/>
      <c r="I187" s="201"/>
      <c r="J187" s="201"/>
      <c r="K187" s="201"/>
      <c r="L187" s="201"/>
    </row>
    <row r="188" spans="1:12" ht="12.75">
      <c r="A188" s="74"/>
      <c r="B188" s="74"/>
      <c r="C188" s="74"/>
      <c r="D188" s="74"/>
      <c r="E188" s="74"/>
      <c r="F188" s="201"/>
      <c r="G188" s="201"/>
      <c r="H188" s="201"/>
      <c r="I188" s="201"/>
      <c r="J188" s="201"/>
      <c r="K188" s="201"/>
      <c r="L188" s="201"/>
    </row>
    <row r="189" spans="1:12" ht="12.75">
      <c r="A189" s="74"/>
      <c r="B189" s="74"/>
      <c r="C189" s="74"/>
      <c r="D189" s="74"/>
      <c r="E189" s="74"/>
      <c r="F189" s="201"/>
      <c r="G189" s="201"/>
      <c r="H189" s="201"/>
      <c r="I189" s="201"/>
      <c r="J189" s="201"/>
      <c r="K189" s="201"/>
      <c r="L189" s="201"/>
    </row>
    <row r="190" spans="1:12" ht="12.75">
      <c r="A190" s="74"/>
      <c r="B190" s="74"/>
      <c r="C190" s="74"/>
      <c r="D190" s="74"/>
      <c r="E190" s="74"/>
      <c r="F190" s="201"/>
      <c r="G190" s="201"/>
      <c r="H190" s="201"/>
      <c r="I190" s="201"/>
      <c r="J190" s="201"/>
      <c r="K190" s="201"/>
      <c r="L190" s="201"/>
    </row>
    <row r="191" spans="1:12" ht="12.75">
      <c r="A191" s="74"/>
      <c r="B191" s="74"/>
      <c r="C191" s="74"/>
      <c r="D191" s="74"/>
      <c r="E191" s="74"/>
      <c r="F191" s="201"/>
      <c r="G191" s="201"/>
      <c r="H191" s="201"/>
      <c r="I191" s="201"/>
      <c r="J191" s="201"/>
      <c r="K191" s="201"/>
      <c r="L191" s="201"/>
    </row>
    <row r="192" spans="1:12" ht="12.75">
      <c r="A192" s="74"/>
      <c r="B192" s="74"/>
      <c r="C192" s="74"/>
      <c r="D192" s="74"/>
      <c r="E192" s="74"/>
      <c r="F192" s="201"/>
      <c r="G192" s="201"/>
      <c r="H192" s="201"/>
      <c r="I192" s="201"/>
      <c r="J192" s="201"/>
      <c r="K192" s="201"/>
      <c r="L192" s="201"/>
    </row>
    <row r="193" spans="1:12" ht="12.75">
      <c r="A193" s="74"/>
      <c r="B193" s="74"/>
      <c r="C193" s="74"/>
      <c r="D193" s="74"/>
      <c r="E193" s="74"/>
      <c r="F193" s="201"/>
      <c r="G193" s="201"/>
      <c r="H193" s="201"/>
      <c r="I193" s="201"/>
      <c r="J193" s="201"/>
      <c r="K193" s="201"/>
      <c r="L193" s="201"/>
    </row>
    <row r="194" spans="1:12" ht="12.75">
      <c r="A194" s="74"/>
      <c r="B194" s="74"/>
      <c r="C194" s="74"/>
      <c r="D194" s="74"/>
      <c r="E194" s="74"/>
      <c r="F194" s="201"/>
      <c r="G194" s="201"/>
      <c r="H194" s="201"/>
      <c r="I194" s="201"/>
      <c r="J194" s="201"/>
      <c r="K194" s="201"/>
      <c r="L194" s="201"/>
    </row>
    <row r="195" spans="1:12" ht="12.75">
      <c r="A195" s="74"/>
      <c r="B195" s="74"/>
      <c r="C195" s="74"/>
      <c r="D195" s="74"/>
      <c r="E195" s="74"/>
      <c r="F195" s="201"/>
      <c r="G195" s="201"/>
      <c r="H195" s="201"/>
      <c r="I195" s="201"/>
      <c r="J195" s="201"/>
      <c r="K195" s="201"/>
      <c r="L195" s="201"/>
    </row>
    <row r="196" spans="1:12" ht="12.75">
      <c r="A196" s="74"/>
      <c r="B196" s="74"/>
      <c r="C196" s="74"/>
      <c r="D196" s="74"/>
      <c r="E196" s="74"/>
      <c r="F196" s="201"/>
      <c r="G196" s="201"/>
      <c r="H196" s="201"/>
      <c r="I196" s="201"/>
      <c r="J196" s="201"/>
      <c r="K196" s="201"/>
      <c r="L196" s="201"/>
    </row>
    <row r="197" spans="1:12" ht="12.75">
      <c r="A197" s="74"/>
      <c r="B197" s="74"/>
      <c r="C197" s="74"/>
      <c r="D197" s="74"/>
      <c r="E197" s="74"/>
      <c r="F197" s="201"/>
      <c r="G197" s="201"/>
      <c r="H197" s="201"/>
      <c r="I197" s="201"/>
      <c r="J197" s="201"/>
      <c r="K197" s="201"/>
      <c r="L197" s="201"/>
    </row>
    <row r="198" spans="1:12" ht="12.75">
      <c r="A198" s="74"/>
      <c r="B198" s="74"/>
      <c r="C198" s="74"/>
      <c r="D198" s="74"/>
      <c r="E198" s="74"/>
      <c r="F198" s="201"/>
      <c r="G198" s="201"/>
      <c r="H198" s="201"/>
      <c r="I198" s="201"/>
      <c r="J198" s="201"/>
      <c r="K198" s="201"/>
      <c r="L198" s="201"/>
    </row>
    <row r="199" spans="1:12" ht="12.75">
      <c r="A199" s="74"/>
      <c r="B199" s="74"/>
      <c r="C199" s="74"/>
      <c r="D199" s="74"/>
      <c r="E199" s="74"/>
      <c r="F199" s="201"/>
      <c r="G199" s="201"/>
      <c r="H199" s="201"/>
      <c r="I199" s="201"/>
      <c r="J199" s="201"/>
      <c r="K199" s="201"/>
      <c r="L199" s="201"/>
    </row>
    <row r="200" spans="1:12" ht="12.75">
      <c r="A200" s="74"/>
      <c r="B200" s="74"/>
      <c r="C200" s="74"/>
      <c r="D200" s="74"/>
      <c r="E200" s="74"/>
      <c r="F200" s="201"/>
      <c r="G200" s="201"/>
      <c r="H200" s="201"/>
      <c r="I200" s="201"/>
      <c r="J200" s="201"/>
      <c r="K200" s="201"/>
      <c r="L200" s="201"/>
    </row>
    <row r="201" spans="1:12" ht="12.75">
      <c r="A201" s="74"/>
      <c r="B201" s="74"/>
      <c r="C201" s="74"/>
      <c r="D201" s="74"/>
      <c r="E201" s="74"/>
      <c r="F201" s="201"/>
      <c r="G201" s="201"/>
      <c r="H201" s="201"/>
      <c r="I201" s="201"/>
      <c r="J201" s="201"/>
      <c r="K201" s="201"/>
      <c r="L201" s="201"/>
    </row>
    <row r="202" spans="1:12" ht="12.75">
      <c r="A202" s="74"/>
      <c r="B202" s="74"/>
      <c r="C202" s="74"/>
      <c r="D202" s="74"/>
      <c r="E202" s="74"/>
      <c r="F202" s="201"/>
      <c r="G202" s="201"/>
      <c r="H202" s="201"/>
      <c r="I202" s="201"/>
      <c r="J202" s="201"/>
      <c r="K202" s="201"/>
      <c r="L202" s="201"/>
    </row>
  </sheetData>
  <sheetProtection selectLockedCells="1" selectUnlockedCells="1"/>
  <mergeCells count="50">
    <mergeCell ref="C54:E54"/>
    <mergeCell ref="C57:E57"/>
    <mergeCell ref="C74:E74"/>
    <mergeCell ref="C75:E75"/>
    <mergeCell ref="C76:E76"/>
    <mergeCell ref="D18:E18"/>
    <mergeCell ref="D35:E35"/>
    <mergeCell ref="D37:E37"/>
    <mergeCell ref="C48:E48"/>
    <mergeCell ref="D49:E49"/>
    <mergeCell ref="D53:E53"/>
    <mergeCell ref="J5:J6"/>
    <mergeCell ref="K5:K6"/>
    <mergeCell ref="L5:L6"/>
    <mergeCell ref="B7:E7"/>
    <mergeCell ref="C8:E8"/>
    <mergeCell ref="D9:E9"/>
    <mergeCell ref="A1:K1"/>
    <mergeCell ref="A3:A6"/>
    <mergeCell ref="B3:C6"/>
    <mergeCell ref="D3:E6"/>
    <mergeCell ref="F3:L3"/>
    <mergeCell ref="F4:L4"/>
    <mergeCell ref="F5:F6"/>
    <mergeCell ref="G5:G6"/>
    <mergeCell ref="H5:H6"/>
    <mergeCell ref="I5:I6"/>
    <mergeCell ref="A82:G82"/>
    <mergeCell ref="A84:A87"/>
    <mergeCell ref="B84:C87"/>
    <mergeCell ref="D84:E87"/>
    <mergeCell ref="F84:L84"/>
    <mergeCell ref="F85:L85"/>
    <mergeCell ref="F86:F87"/>
    <mergeCell ref="G86:G87"/>
    <mergeCell ref="H86:H87"/>
    <mergeCell ref="I86:I87"/>
    <mergeCell ref="J86:J87"/>
    <mergeCell ref="K86:K87"/>
    <mergeCell ref="L86:L87"/>
    <mergeCell ref="B88:E88"/>
    <mergeCell ref="C89:E89"/>
    <mergeCell ref="D90:E90"/>
    <mergeCell ref="C110:E110"/>
    <mergeCell ref="C105:E105"/>
    <mergeCell ref="C92:E92"/>
    <mergeCell ref="D93:E93"/>
    <mergeCell ref="C94:E94"/>
    <mergeCell ref="C108:E108"/>
    <mergeCell ref="C109:E109"/>
  </mergeCells>
  <printOptions horizontalCentered="1"/>
  <pageMargins left="0.2362204724409449" right="0.2362204724409449" top="0.5905511811023623" bottom="0.3937007874015748" header="0.5118110236220472" footer="0.5118110236220472"/>
  <pageSetup fitToHeight="2" fitToWidth="1"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124" zoomScaleNormal="124" zoomScalePageLayoutView="0" workbookViewId="0" topLeftCell="A1">
      <selection activeCell="J2" sqref="J1:J16384"/>
    </sheetView>
  </sheetViews>
  <sheetFormatPr defaultColWidth="11.57421875" defaultRowHeight="12.75"/>
  <cols>
    <col min="1" max="1" width="3.00390625" style="164" customWidth="1"/>
    <col min="2" max="2" width="7.421875" style="164" customWidth="1"/>
    <col min="3" max="3" width="6.7109375" style="164" customWidth="1"/>
    <col min="4" max="4" width="7.00390625" style="164" customWidth="1"/>
    <col min="5" max="5" width="31.7109375" style="164" customWidth="1"/>
    <col min="6" max="6" width="10.00390625" style="191" customWidth="1"/>
    <col min="7" max="7" width="10.140625" style="191" customWidth="1"/>
    <col min="8" max="9" width="11.140625" style="191" customWidth="1"/>
    <col min="10" max="10" width="11.140625" style="513" customWidth="1"/>
    <col min="11" max="12" width="10.7109375" style="191" customWidth="1"/>
  </cols>
  <sheetData>
    <row r="1" spans="1:12" ht="20.25" customHeight="1">
      <c r="A1" s="588" t="s">
        <v>668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/>
    </row>
    <row r="2" spans="1:12" ht="12.75">
      <c r="A2" s="74"/>
      <c r="B2" s="74"/>
      <c r="C2" s="74"/>
      <c r="D2" s="74"/>
      <c r="E2" s="74"/>
      <c r="F2" s="192"/>
      <c r="G2" s="192"/>
      <c r="H2" s="192"/>
      <c r="I2" s="192"/>
      <c r="J2" s="192"/>
      <c r="K2" s="192"/>
      <c r="L2" s="192"/>
    </row>
    <row r="3" spans="1:12" ht="12.75" customHeight="1">
      <c r="A3" s="574"/>
      <c r="B3" s="575" t="s">
        <v>73</v>
      </c>
      <c r="C3" s="575"/>
      <c r="D3" s="576" t="s">
        <v>74</v>
      </c>
      <c r="E3" s="576"/>
      <c r="F3" s="673" t="s">
        <v>35</v>
      </c>
      <c r="G3" s="673"/>
      <c r="H3" s="673"/>
      <c r="I3" s="673"/>
      <c r="J3" s="673"/>
      <c r="K3" s="673"/>
      <c r="L3" s="673"/>
    </row>
    <row r="4" spans="1:12" ht="12.75">
      <c r="A4" s="574"/>
      <c r="B4" s="575"/>
      <c r="C4" s="575"/>
      <c r="D4" s="576"/>
      <c r="E4" s="576"/>
      <c r="F4" s="674" t="s">
        <v>21</v>
      </c>
      <c r="G4" s="674"/>
      <c r="H4" s="674"/>
      <c r="I4" s="674"/>
      <c r="J4" s="674"/>
      <c r="K4" s="674"/>
      <c r="L4" s="674"/>
    </row>
    <row r="5" spans="1:12" ht="12.75" customHeight="1">
      <c r="A5" s="574"/>
      <c r="B5" s="575"/>
      <c r="C5" s="575"/>
      <c r="D5" s="576"/>
      <c r="E5" s="576"/>
      <c r="F5" s="675" t="s">
        <v>814</v>
      </c>
      <c r="G5" s="675" t="s">
        <v>858</v>
      </c>
      <c r="H5" s="592" t="s">
        <v>867</v>
      </c>
      <c r="I5" s="592" t="s">
        <v>861</v>
      </c>
      <c r="J5" s="614" t="s">
        <v>76</v>
      </c>
      <c r="K5" s="614" t="s">
        <v>829</v>
      </c>
      <c r="L5" s="614" t="s">
        <v>870</v>
      </c>
    </row>
    <row r="6" spans="1:12" ht="38.25" customHeight="1">
      <c r="A6" s="574"/>
      <c r="B6" s="575"/>
      <c r="C6" s="575"/>
      <c r="D6" s="576"/>
      <c r="E6" s="576"/>
      <c r="F6" s="675"/>
      <c r="G6" s="675"/>
      <c r="H6" s="592"/>
      <c r="I6" s="592"/>
      <c r="J6" s="614"/>
      <c r="K6" s="614"/>
      <c r="L6" s="614"/>
    </row>
    <row r="7" spans="1:12" ht="21.75" customHeight="1">
      <c r="A7" s="202"/>
      <c r="B7" s="646" t="s">
        <v>669</v>
      </c>
      <c r="C7" s="646"/>
      <c r="D7" s="646"/>
      <c r="E7" s="646"/>
      <c r="F7" s="345">
        <f>F9+F11+F13</f>
        <v>72</v>
      </c>
      <c r="G7" s="345">
        <f aca="true" t="shared" si="0" ref="G7:L7">G9+G11+G13</f>
        <v>0</v>
      </c>
      <c r="H7" s="345">
        <f>H9+H11+H13</f>
        <v>110</v>
      </c>
      <c r="I7" s="345">
        <f t="shared" si="0"/>
        <v>40</v>
      </c>
      <c r="J7" s="345">
        <f t="shared" si="0"/>
        <v>60</v>
      </c>
      <c r="K7" s="345">
        <f t="shared" si="0"/>
        <v>60</v>
      </c>
      <c r="L7" s="345">
        <f t="shared" si="0"/>
        <v>60</v>
      </c>
    </row>
    <row r="8" spans="1:12" ht="12.75">
      <c r="A8" s="217" t="s">
        <v>78</v>
      </c>
      <c r="B8" s="218" t="s">
        <v>79</v>
      </c>
      <c r="C8" s="615" t="s">
        <v>80</v>
      </c>
      <c r="D8" s="615"/>
      <c r="E8" s="615"/>
      <c r="F8" s="346">
        <f>SUM(F9+F11+F13)</f>
        <v>72</v>
      </c>
      <c r="G8" s="346">
        <f aca="true" t="shared" si="1" ref="G8:L8">SUM(G9+G11+G13)</f>
        <v>0</v>
      </c>
      <c r="H8" s="346">
        <f>SUM(H9+H11+H13)</f>
        <v>110</v>
      </c>
      <c r="I8" s="346">
        <f t="shared" si="1"/>
        <v>40</v>
      </c>
      <c r="J8" s="346">
        <f t="shared" si="1"/>
        <v>60</v>
      </c>
      <c r="K8" s="346">
        <f t="shared" si="1"/>
        <v>60</v>
      </c>
      <c r="L8" s="346">
        <f t="shared" si="1"/>
        <v>60</v>
      </c>
    </row>
    <row r="9" spans="1:12" ht="12.75">
      <c r="A9" s="204" t="s">
        <v>81</v>
      </c>
      <c r="B9" s="109"/>
      <c r="C9" s="84" t="s">
        <v>670</v>
      </c>
      <c r="D9" s="584" t="s">
        <v>671</v>
      </c>
      <c r="E9" s="584"/>
      <c r="F9" s="298">
        <f aca="true" t="shared" si="2" ref="F9:L9">SUM(F10:F10)</f>
        <v>0</v>
      </c>
      <c r="G9" s="298">
        <f t="shared" si="2"/>
        <v>0</v>
      </c>
      <c r="H9" s="298">
        <f t="shared" si="2"/>
        <v>10</v>
      </c>
      <c r="I9" s="298">
        <f t="shared" si="2"/>
        <v>10</v>
      </c>
      <c r="J9" s="298">
        <f t="shared" si="2"/>
        <v>10</v>
      </c>
      <c r="K9" s="298">
        <f t="shared" si="2"/>
        <v>10</v>
      </c>
      <c r="L9" s="298">
        <f t="shared" si="2"/>
        <v>10</v>
      </c>
    </row>
    <row r="10" spans="1:12" ht="12.75">
      <c r="A10" s="204" t="s">
        <v>84</v>
      </c>
      <c r="B10" s="83"/>
      <c r="C10" s="87"/>
      <c r="D10" s="115">
        <v>632003</v>
      </c>
      <c r="E10" s="89" t="s">
        <v>672</v>
      </c>
      <c r="F10" s="305"/>
      <c r="G10" s="305"/>
      <c r="H10" s="305">
        <v>10</v>
      </c>
      <c r="I10" s="305">
        <v>10</v>
      </c>
      <c r="J10" s="305">
        <v>10</v>
      </c>
      <c r="K10" s="305">
        <v>10</v>
      </c>
      <c r="L10" s="330">
        <v>10</v>
      </c>
    </row>
    <row r="11" spans="1:12" ht="12.75">
      <c r="A11" s="204" t="s">
        <v>88</v>
      </c>
      <c r="B11" s="109"/>
      <c r="C11" s="84" t="s">
        <v>673</v>
      </c>
      <c r="D11" s="584" t="s">
        <v>674</v>
      </c>
      <c r="E11" s="584"/>
      <c r="F11" s="298">
        <f aca="true" t="shared" si="3" ref="F11:L11">SUM(F12)</f>
        <v>72</v>
      </c>
      <c r="G11" s="298">
        <f t="shared" si="3"/>
        <v>0</v>
      </c>
      <c r="H11" s="298">
        <f t="shared" si="3"/>
        <v>100</v>
      </c>
      <c r="I11" s="298">
        <f t="shared" si="3"/>
        <v>30</v>
      </c>
      <c r="J11" s="298">
        <f t="shared" si="3"/>
        <v>50</v>
      </c>
      <c r="K11" s="298">
        <f t="shared" si="3"/>
        <v>50</v>
      </c>
      <c r="L11" s="298">
        <f t="shared" si="3"/>
        <v>50</v>
      </c>
    </row>
    <row r="12" spans="1:12" ht="12.75">
      <c r="A12" s="204" t="s">
        <v>90</v>
      </c>
      <c r="B12" s="87"/>
      <c r="C12" s="87"/>
      <c r="D12" s="115">
        <v>633006</v>
      </c>
      <c r="E12" s="89" t="s">
        <v>675</v>
      </c>
      <c r="F12" s="305">
        <v>72</v>
      </c>
      <c r="G12" s="305">
        <v>0</v>
      </c>
      <c r="H12" s="305">
        <v>100</v>
      </c>
      <c r="I12" s="305">
        <v>30</v>
      </c>
      <c r="J12" s="305">
        <v>50</v>
      </c>
      <c r="K12" s="305">
        <v>50</v>
      </c>
      <c r="L12" s="330">
        <v>50</v>
      </c>
    </row>
    <row r="13" spans="1:12" ht="12.75">
      <c r="A13" s="204" t="s">
        <v>92</v>
      </c>
      <c r="B13" s="109"/>
      <c r="C13" s="84" t="s">
        <v>676</v>
      </c>
      <c r="D13" s="584" t="s">
        <v>677</v>
      </c>
      <c r="E13" s="584"/>
      <c r="F13" s="298">
        <f aca="true" t="shared" si="4" ref="F13:L13">SUM(F14)</f>
        <v>0</v>
      </c>
      <c r="G13" s="298">
        <f t="shared" si="4"/>
        <v>0</v>
      </c>
      <c r="H13" s="298">
        <f t="shared" si="4"/>
        <v>0</v>
      </c>
      <c r="I13" s="298">
        <f t="shared" si="4"/>
        <v>0</v>
      </c>
      <c r="J13" s="298">
        <f t="shared" si="4"/>
        <v>0</v>
      </c>
      <c r="K13" s="298">
        <f t="shared" si="4"/>
        <v>0</v>
      </c>
      <c r="L13" s="298">
        <f t="shared" si="4"/>
        <v>0</v>
      </c>
    </row>
    <row r="14" spans="1:12" ht="12.75">
      <c r="A14" s="215" t="s">
        <v>94</v>
      </c>
      <c r="B14" s="198"/>
      <c r="C14" s="198"/>
      <c r="D14" s="219"/>
      <c r="E14" s="145"/>
      <c r="F14" s="347"/>
      <c r="G14" s="347"/>
      <c r="H14" s="347"/>
      <c r="I14" s="347"/>
      <c r="J14" s="347"/>
      <c r="K14" s="347"/>
      <c r="L14" s="348"/>
    </row>
    <row r="15" spans="1:15" ht="12.75">
      <c r="A15" s="74"/>
      <c r="B15" s="74"/>
      <c r="C15" s="74"/>
      <c r="D15" s="74"/>
      <c r="E15" s="74"/>
      <c r="F15" s="192"/>
      <c r="G15" s="192"/>
      <c r="H15" s="192"/>
      <c r="I15" s="192"/>
      <c r="J15" s="192"/>
      <c r="K15" s="192"/>
      <c r="L15" s="192"/>
      <c r="O15" s="220"/>
    </row>
    <row r="16" spans="1:12" ht="12.75">
      <c r="A16" s="74"/>
      <c r="B16" s="74"/>
      <c r="C16" s="74"/>
      <c r="D16" s="74"/>
      <c r="E16" s="74"/>
      <c r="F16" s="192"/>
      <c r="G16" s="192"/>
      <c r="H16" s="192"/>
      <c r="I16" s="192"/>
      <c r="J16" s="192"/>
      <c r="K16" s="192"/>
      <c r="L16" s="192"/>
    </row>
    <row r="19" spans="1:12" ht="20.25">
      <c r="A19" s="588" t="s">
        <v>668</v>
      </c>
      <c r="B19" s="588"/>
      <c r="C19" s="588"/>
      <c r="D19" s="588"/>
      <c r="E19" s="588"/>
      <c r="F19" s="588"/>
      <c r="G19" s="588"/>
      <c r="H19" s="112"/>
      <c r="I19" s="112"/>
      <c r="J19" s="255"/>
      <c r="K19"/>
      <c r="L19"/>
    </row>
    <row r="20" spans="1:12" ht="12.75">
      <c r="A20" s="74"/>
      <c r="B20" s="74"/>
      <c r="C20" s="74"/>
      <c r="D20" s="74"/>
      <c r="E20" s="74"/>
      <c r="F20" s="192"/>
      <c r="G20" s="192"/>
      <c r="H20" s="192"/>
      <c r="I20" s="192"/>
      <c r="J20" s="192"/>
      <c r="K20"/>
      <c r="L20"/>
    </row>
    <row r="21" spans="1:12" ht="12.75" customHeight="1">
      <c r="A21" s="653"/>
      <c r="B21" s="652" t="s">
        <v>73</v>
      </c>
      <c r="C21" s="652"/>
      <c r="D21" s="647" t="s">
        <v>74</v>
      </c>
      <c r="E21" s="647"/>
      <c r="F21" s="648" t="s">
        <v>35</v>
      </c>
      <c r="G21" s="648"/>
      <c r="H21" s="648"/>
      <c r="I21" s="648"/>
      <c r="J21" s="648"/>
      <c r="K21" s="648"/>
      <c r="L21" s="648"/>
    </row>
    <row r="22" spans="1:12" ht="13.5" thickBot="1">
      <c r="A22" s="653"/>
      <c r="B22" s="652"/>
      <c r="C22" s="652"/>
      <c r="D22" s="647"/>
      <c r="E22" s="647"/>
      <c r="F22" s="657" t="s">
        <v>28</v>
      </c>
      <c r="G22" s="657"/>
      <c r="H22" s="657"/>
      <c r="I22" s="657"/>
      <c r="J22" s="657"/>
      <c r="K22" s="657"/>
      <c r="L22" s="657"/>
    </row>
    <row r="23" spans="1:12" ht="12.75" customHeight="1" thickBot="1">
      <c r="A23" s="653"/>
      <c r="B23" s="652"/>
      <c r="C23" s="652"/>
      <c r="D23" s="647"/>
      <c r="E23" s="647"/>
      <c r="F23" s="666" t="s">
        <v>814</v>
      </c>
      <c r="G23" s="666" t="s">
        <v>858</v>
      </c>
      <c r="H23" s="667" t="s">
        <v>867</v>
      </c>
      <c r="I23" s="667" t="s">
        <v>861</v>
      </c>
      <c r="J23" s="676" t="s">
        <v>76</v>
      </c>
      <c r="K23" s="676" t="s">
        <v>829</v>
      </c>
      <c r="L23" s="676" t="s">
        <v>870</v>
      </c>
    </row>
    <row r="24" spans="1:12" ht="43.5" customHeight="1" thickBot="1">
      <c r="A24" s="653"/>
      <c r="B24" s="652"/>
      <c r="C24" s="652"/>
      <c r="D24" s="647"/>
      <c r="E24" s="647"/>
      <c r="F24" s="666"/>
      <c r="G24" s="666"/>
      <c r="H24" s="667"/>
      <c r="I24" s="667"/>
      <c r="J24" s="676"/>
      <c r="K24" s="676"/>
      <c r="L24" s="676"/>
    </row>
    <row r="25" spans="1:12" ht="12.75" customHeight="1" thickBot="1">
      <c r="A25" s="202"/>
      <c r="B25" s="677" t="s">
        <v>669</v>
      </c>
      <c r="C25" s="677"/>
      <c r="D25" s="677"/>
      <c r="E25" s="677"/>
      <c r="F25" s="310">
        <f aca="true" t="shared" si="5" ref="F25:L25">F26</f>
        <v>0</v>
      </c>
      <c r="G25" s="310">
        <f t="shared" si="5"/>
        <v>0</v>
      </c>
      <c r="H25" s="310">
        <f t="shared" si="5"/>
        <v>0</v>
      </c>
      <c r="I25" s="310">
        <f t="shared" si="5"/>
        <v>0</v>
      </c>
      <c r="J25" s="310">
        <f t="shared" si="5"/>
        <v>0</v>
      </c>
      <c r="K25" s="310">
        <f t="shared" si="5"/>
        <v>0</v>
      </c>
      <c r="L25" s="310">
        <f t="shared" si="5"/>
        <v>0</v>
      </c>
    </row>
    <row r="26" spans="1:12" ht="12.75">
      <c r="A26" s="217" t="s">
        <v>78</v>
      </c>
      <c r="B26" s="218" t="s">
        <v>79</v>
      </c>
      <c r="C26" s="678" t="s">
        <v>80</v>
      </c>
      <c r="D26" s="678"/>
      <c r="E26" s="678"/>
      <c r="F26" s="349">
        <f>SUM(F27+F29)</f>
        <v>0</v>
      </c>
      <c r="G26" s="349">
        <f aca="true" t="shared" si="6" ref="G26:L26">SUM(G27+G29)</f>
        <v>0</v>
      </c>
      <c r="H26" s="349">
        <f t="shared" si="6"/>
        <v>0</v>
      </c>
      <c r="I26" s="349">
        <f t="shared" si="6"/>
        <v>0</v>
      </c>
      <c r="J26" s="349">
        <f t="shared" si="6"/>
        <v>0</v>
      </c>
      <c r="K26" s="349">
        <f t="shared" si="6"/>
        <v>0</v>
      </c>
      <c r="L26" s="349">
        <f t="shared" si="6"/>
        <v>0</v>
      </c>
    </row>
    <row r="27" spans="1:12" ht="12.75">
      <c r="A27" s="204" t="s">
        <v>81</v>
      </c>
      <c r="B27" s="109"/>
      <c r="C27" s="84" t="s">
        <v>670</v>
      </c>
      <c r="D27" s="596" t="s">
        <v>671</v>
      </c>
      <c r="E27" s="596"/>
      <c r="F27" s="308">
        <f aca="true" t="shared" si="7" ref="F27:L27">SUM(F28)</f>
        <v>0</v>
      </c>
      <c r="G27" s="308">
        <f t="shared" si="7"/>
        <v>0</v>
      </c>
      <c r="H27" s="308">
        <f t="shared" si="7"/>
        <v>0</v>
      </c>
      <c r="I27" s="308">
        <f t="shared" si="7"/>
        <v>0</v>
      </c>
      <c r="J27" s="308">
        <f t="shared" si="7"/>
        <v>0</v>
      </c>
      <c r="K27" s="308">
        <f t="shared" si="7"/>
        <v>0</v>
      </c>
      <c r="L27" s="308">
        <f t="shared" si="7"/>
        <v>0</v>
      </c>
    </row>
    <row r="28" spans="1:12" ht="12.75">
      <c r="A28" s="204" t="s">
        <v>86</v>
      </c>
      <c r="B28" s="83"/>
      <c r="C28" s="87"/>
      <c r="D28" s="115">
        <v>711001</v>
      </c>
      <c r="E28" s="87" t="s">
        <v>678</v>
      </c>
      <c r="F28" s="303">
        <v>0</v>
      </c>
      <c r="G28" s="303">
        <v>0</v>
      </c>
      <c r="H28" s="350">
        <v>0</v>
      </c>
      <c r="I28" s="351">
        <v>0</v>
      </c>
      <c r="J28" s="373">
        <v>0</v>
      </c>
      <c r="K28" s="306">
        <v>0</v>
      </c>
      <c r="L28" s="306">
        <v>0</v>
      </c>
    </row>
    <row r="29" spans="1:12" ht="12.75">
      <c r="A29" s="204" t="s">
        <v>92</v>
      </c>
      <c r="B29" s="109"/>
      <c r="C29" s="84" t="s">
        <v>676</v>
      </c>
      <c r="D29" s="596" t="s">
        <v>677</v>
      </c>
      <c r="E29" s="596"/>
      <c r="F29" s="308">
        <f aca="true" t="shared" si="8" ref="F29:L29">SUM(F30)</f>
        <v>0</v>
      </c>
      <c r="G29" s="308">
        <f t="shared" si="8"/>
        <v>0</v>
      </c>
      <c r="H29" s="308">
        <f t="shared" si="8"/>
        <v>0</v>
      </c>
      <c r="I29" s="308">
        <f t="shared" si="8"/>
        <v>0</v>
      </c>
      <c r="J29" s="308">
        <f t="shared" si="8"/>
        <v>0</v>
      </c>
      <c r="K29" s="308">
        <f t="shared" si="8"/>
        <v>0</v>
      </c>
      <c r="L29" s="308">
        <f t="shared" si="8"/>
        <v>0</v>
      </c>
    </row>
    <row r="30" spans="1:12" ht="12.75">
      <c r="A30" s="215" t="s">
        <v>94</v>
      </c>
      <c r="B30" s="118"/>
      <c r="C30" s="118"/>
      <c r="D30" s="127">
        <v>716</v>
      </c>
      <c r="E30" s="216" t="s">
        <v>679</v>
      </c>
      <c r="F30" s="352"/>
      <c r="G30" s="352"/>
      <c r="H30" s="353"/>
      <c r="I30" s="354"/>
      <c r="J30" s="695"/>
      <c r="K30" s="355"/>
      <c r="L30" s="355"/>
    </row>
  </sheetData>
  <sheetProtection selectLockedCells="1" selectUnlockedCells="1"/>
  <mergeCells count="35">
    <mergeCell ref="K23:K24"/>
    <mergeCell ref="C26:E26"/>
    <mergeCell ref="D27:E27"/>
    <mergeCell ref="D29:E29"/>
    <mergeCell ref="H23:H24"/>
    <mergeCell ref="I23:I24"/>
    <mergeCell ref="J23:J24"/>
    <mergeCell ref="F23:F24"/>
    <mergeCell ref="G23:G24"/>
    <mergeCell ref="L23:L24"/>
    <mergeCell ref="B25:E25"/>
    <mergeCell ref="D11:E11"/>
    <mergeCell ref="D13:E13"/>
    <mergeCell ref="A19:G19"/>
    <mergeCell ref="A21:A24"/>
    <mergeCell ref="B21:C24"/>
    <mergeCell ref="D21:E24"/>
    <mergeCell ref="F21:L21"/>
    <mergeCell ref="F22:L22"/>
    <mergeCell ref="K5:K6"/>
    <mergeCell ref="L5:L6"/>
    <mergeCell ref="G5:G6"/>
    <mergeCell ref="H5:H6"/>
    <mergeCell ref="I5:I6"/>
    <mergeCell ref="F5:F6"/>
    <mergeCell ref="B7:E7"/>
    <mergeCell ref="C8:E8"/>
    <mergeCell ref="D9:E9"/>
    <mergeCell ref="A1:K1"/>
    <mergeCell ref="A3:A6"/>
    <mergeCell ref="B3:C6"/>
    <mergeCell ref="D3:E6"/>
    <mergeCell ref="F3:L3"/>
    <mergeCell ref="F4:L4"/>
    <mergeCell ref="J5:J6"/>
  </mergeCells>
  <printOptions horizontalCentered="1"/>
  <pageMargins left="0.25" right="0.25" top="0.75" bottom="0.75" header="0.5118055555555555" footer="0.511805555555555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zoomScale="124" zoomScaleNormal="124" zoomScalePageLayoutView="0" workbookViewId="0" topLeftCell="A2">
      <selection activeCell="J3" sqref="J1:J16384"/>
    </sheetView>
  </sheetViews>
  <sheetFormatPr defaultColWidth="11.57421875" defaultRowHeight="12.75"/>
  <cols>
    <col min="1" max="1" width="5.00390625" style="0" customWidth="1"/>
    <col min="2" max="2" width="0" style="0" hidden="1" customWidth="1"/>
    <col min="3" max="3" width="0.13671875" style="0" customWidth="1"/>
    <col min="4" max="4" width="8.140625" style="0" customWidth="1"/>
    <col min="5" max="5" width="45.7109375" style="0" customWidth="1"/>
    <col min="6" max="6" width="13.7109375" style="72" customWidth="1"/>
    <col min="7" max="7" width="13.00390625" style="72" customWidth="1"/>
    <col min="8" max="8" width="11.140625" style="72" customWidth="1"/>
    <col min="9" max="9" width="12.00390625" style="73" customWidth="1"/>
    <col min="10" max="10" width="11.7109375" style="73" bestFit="1" customWidth="1"/>
    <col min="11" max="12" width="12.140625" style="72" customWidth="1"/>
  </cols>
  <sheetData>
    <row r="1" spans="1:10" ht="18" customHeight="1">
      <c r="A1" s="679" t="s">
        <v>27</v>
      </c>
      <c r="B1" s="679"/>
      <c r="C1" s="679"/>
      <c r="D1" s="679"/>
      <c r="E1" s="679"/>
      <c r="F1" s="679"/>
      <c r="G1" s="679"/>
      <c r="H1" s="342"/>
      <c r="I1" s="437"/>
      <c r="J1" s="437"/>
    </row>
    <row r="2" spans="1:12" ht="18" customHeight="1">
      <c r="A2" s="680"/>
      <c r="B2" s="681" t="s">
        <v>680</v>
      </c>
      <c r="C2" s="681" t="s">
        <v>681</v>
      </c>
      <c r="D2" s="681" t="s">
        <v>682</v>
      </c>
      <c r="E2" s="682" t="s">
        <v>683</v>
      </c>
      <c r="F2" s="578" t="s">
        <v>75</v>
      </c>
      <c r="G2" s="578"/>
      <c r="H2" s="578"/>
      <c r="I2" s="578"/>
      <c r="J2" s="578"/>
      <c r="K2" s="578"/>
      <c r="L2" s="578"/>
    </row>
    <row r="3" spans="1:12" ht="39" customHeight="1">
      <c r="A3" s="680"/>
      <c r="B3" s="681"/>
      <c r="C3" s="681"/>
      <c r="D3" s="681"/>
      <c r="E3" s="682"/>
      <c r="F3" s="343" t="s">
        <v>814</v>
      </c>
      <c r="G3" s="343" t="s">
        <v>858</v>
      </c>
      <c r="H3" s="343" t="s">
        <v>867</v>
      </c>
      <c r="I3" s="343" t="s">
        <v>861</v>
      </c>
      <c r="J3" s="344" t="s">
        <v>684</v>
      </c>
      <c r="K3" s="344" t="s">
        <v>823</v>
      </c>
      <c r="L3" s="344" t="s">
        <v>866</v>
      </c>
    </row>
    <row r="4" spans="1:12" ht="12" customHeight="1" thickBot="1">
      <c r="A4" s="160" t="s">
        <v>78</v>
      </c>
      <c r="B4" s="221">
        <v>200</v>
      </c>
      <c r="C4" s="221"/>
      <c r="D4" s="221"/>
      <c r="E4" s="222" t="s">
        <v>685</v>
      </c>
      <c r="F4" s="315">
        <f aca="true" t="shared" si="0" ref="F4:L4">SUM(F5+F12)</f>
        <v>438081.48</v>
      </c>
      <c r="G4" s="315">
        <f t="shared" si="0"/>
        <v>54462.71</v>
      </c>
      <c r="H4" s="315">
        <f t="shared" si="0"/>
        <v>847574</v>
      </c>
      <c r="I4" s="315">
        <f t="shared" si="0"/>
        <v>150300</v>
      </c>
      <c r="J4" s="315">
        <f t="shared" si="0"/>
        <v>575616.82</v>
      </c>
      <c r="K4" s="315">
        <f t="shared" si="0"/>
        <v>15000</v>
      </c>
      <c r="L4" s="315">
        <f t="shared" si="0"/>
        <v>15000</v>
      </c>
    </row>
    <row r="5" spans="1:12" ht="12" customHeight="1" thickBot="1">
      <c r="A5" s="160" t="s">
        <v>81</v>
      </c>
      <c r="B5" s="223">
        <v>230</v>
      </c>
      <c r="C5" s="223"/>
      <c r="D5" s="223"/>
      <c r="E5" s="224" t="s">
        <v>686</v>
      </c>
      <c r="F5" s="318">
        <f>SUM(F6+F9)</f>
        <v>50325.73</v>
      </c>
      <c r="G5" s="318">
        <f aca="true" t="shared" si="1" ref="G5:L5">SUM(G6+G9)</f>
        <v>49462.71</v>
      </c>
      <c r="H5" s="318">
        <f>SUM(H6+H9)</f>
        <v>10000</v>
      </c>
      <c r="I5" s="318">
        <f t="shared" si="1"/>
        <v>27000</v>
      </c>
      <c r="J5" s="318">
        <f t="shared" si="1"/>
        <v>10000</v>
      </c>
      <c r="K5" s="318">
        <f t="shared" si="1"/>
        <v>10000</v>
      </c>
      <c r="L5" s="318">
        <f t="shared" si="1"/>
        <v>10000</v>
      </c>
    </row>
    <row r="6" spans="1:12" ht="12" customHeight="1" thickBot="1">
      <c r="A6" s="160" t="s">
        <v>84</v>
      </c>
      <c r="B6" s="225"/>
      <c r="C6" s="225">
        <v>231</v>
      </c>
      <c r="D6" s="225"/>
      <c r="E6" s="226" t="s">
        <v>687</v>
      </c>
      <c r="F6" s="320">
        <f>F7+F8</f>
        <v>0</v>
      </c>
      <c r="G6" s="320">
        <f aca="true" t="shared" si="2" ref="G6:L6">G7+G8</f>
        <v>0</v>
      </c>
      <c r="H6" s="320">
        <f>H7+H8</f>
        <v>0</v>
      </c>
      <c r="I6" s="320">
        <f t="shared" si="2"/>
        <v>12000</v>
      </c>
      <c r="J6" s="320">
        <f t="shared" si="2"/>
        <v>0</v>
      </c>
      <c r="K6" s="320">
        <f t="shared" si="2"/>
        <v>0</v>
      </c>
      <c r="L6" s="320">
        <f t="shared" si="2"/>
        <v>0</v>
      </c>
    </row>
    <row r="7" spans="1:12" ht="12" customHeight="1" thickBot="1">
      <c r="A7" s="160" t="s">
        <v>86</v>
      </c>
      <c r="B7" s="227"/>
      <c r="C7" s="227"/>
      <c r="D7" s="227">
        <v>231</v>
      </c>
      <c r="E7" s="228" t="s">
        <v>868</v>
      </c>
      <c r="F7" s="299"/>
      <c r="G7" s="299"/>
      <c r="H7" s="299">
        <v>0</v>
      </c>
      <c r="I7" s="299">
        <v>12000</v>
      </c>
      <c r="J7" s="299">
        <v>0</v>
      </c>
      <c r="K7" s="299"/>
      <c r="L7" s="323"/>
    </row>
    <row r="8" spans="1:12" ht="12" customHeight="1" thickBot="1">
      <c r="A8" s="160" t="s">
        <v>88</v>
      </c>
      <c r="B8" s="227"/>
      <c r="C8" s="227"/>
      <c r="D8" s="227">
        <v>231</v>
      </c>
      <c r="E8" s="228" t="s">
        <v>688</v>
      </c>
      <c r="F8" s="299">
        <v>0</v>
      </c>
      <c r="G8" s="299">
        <v>0</v>
      </c>
      <c r="H8" s="299"/>
      <c r="I8" s="299"/>
      <c r="J8" s="299"/>
      <c r="K8" s="299"/>
      <c r="L8" s="300"/>
    </row>
    <row r="9" spans="1:12" ht="12" customHeight="1" thickBot="1">
      <c r="A9" s="160" t="s">
        <v>90</v>
      </c>
      <c r="B9" s="225"/>
      <c r="C9" s="225">
        <v>233</v>
      </c>
      <c r="D9" s="225"/>
      <c r="E9" s="226" t="s">
        <v>689</v>
      </c>
      <c r="F9" s="320">
        <f aca="true" t="shared" si="3" ref="F9:L9">SUM(F10:F11)</f>
        <v>50325.73</v>
      </c>
      <c r="G9" s="320">
        <f t="shared" si="3"/>
        <v>49462.71</v>
      </c>
      <c r="H9" s="320">
        <f t="shared" si="3"/>
        <v>10000</v>
      </c>
      <c r="I9" s="320">
        <f t="shared" si="3"/>
        <v>15000</v>
      </c>
      <c r="J9" s="320">
        <f t="shared" si="3"/>
        <v>10000</v>
      </c>
      <c r="K9" s="320">
        <f t="shared" si="3"/>
        <v>10000</v>
      </c>
      <c r="L9" s="320">
        <f t="shared" si="3"/>
        <v>10000</v>
      </c>
    </row>
    <row r="10" spans="1:12" ht="12" customHeight="1" thickBot="1">
      <c r="A10" s="160" t="s">
        <v>92</v>
      </c>
      <c r="B10" s="227"/>
      <c r="C10" s="227"/>
      <c r="D10" s="229">
        <v>232</v>
      </c>
      <c r="E10" s="228" t="s">
        <v>690</v>
      </c>
      <c r="F10" s="299"/>
      <c r="G10" s="299">
        <v>39000</v>
      </c>
      <c r="H10" s="299"/>
      <c r="I10" s="299">
        <v>0</v>
      </c>
      <c r="J10" s="299"/>
      <c r="K10" s="299">
        <v>0</v>
      </c>
      <c r="L10" s="323">
        <v>0</v>
      </c>
    </row>
    <row r="11" spans="1:12" ht="12" customHeight="1" thickBot="1">
      <c r="A11" s="160" t="s">
        <v>94</v>
      </c>
      <c r="B11" s="227"/>
      <c r="C11" s="227"/>
      <c r="D11" s="229">
        <v>233001</v>
      </c>
      <c r="E11" s="228" t="s">
        <v>691</v>
      </c>
      <c r="F11" s="299">
        <v>50325.73</v>
      </c>
      <c r="G11" s="299">
        <v>10462.71</v>
      </c>
      <c r="H11" s="299">
        <v>10000</v>
      </c>
      <c r="I11" s="299">
        <v>15000</v>
      </c>
      <c r="J11" s="299">
        <v>10000</v>
      </c>
      <c r="K11" s="299">
        <v>10000</v>
      </c>
      <c r="L11" s="323">
        <v>10000</v>
      </c>
    </row>
    <row r="12" spans="1:12" ht="12" customHeight="1" thickBot="1">
      <c r="A12" s="160" t="s">
        <v>96</v>
      </c>
      <c r="B12" s="223">
        <v>300</v>
      </c>
      <c r="C12" s="223"/>
      <c r="D12" s="223"/>
      <c r="E12" s="224" t="s">
        <v>692</v>
      </c>
      <c r="F12" s="318">
        <f aca="true" t="shared" si="4" ref="F12:L12">SUM(F13)</f>
        <v>387755.75</v>
      </c>
      <c r="G12" s="318">
        <f t="shared" si="4"/>
        <v>5000</v>
      </c>
      <c r="H12" s="318">
        <f t="shared" si="4"/>
        <v>837574</v>
      </c>
      <c r="I12" s="318">
        <f t="shared" si="4"/>
        <v>123300</v>
      </c>
      <c r="J12" s="318">
        <f t="shared" si="4"/>
        <v>565616.82</v>
      </c>
      <c r="K12" s="318">
        <f t="shared" si="4"/>
        <v>5000</v>
      </c>
      <c r="L12" s="318">
        <f t="shared" si="4"/>
        <v>5000</v>
      </c>
    </row>
    <row r="13" spans="1:12" ht="12" customHeight="1" thickBot="1">
      <c r="A13" s="160" t="s">
        <v>98</v>
      </c>
      <c r="B13" s="225"/>
      <c r="C13" s="225">
        <v>320</v>
      </c>
      <c r="D13" s="225"/>
      <c r="E13" s="226" t="s">
        <v>693</v>
      </c>
      <c r="F13" s="320">
        <f aca="true" t="shared" si="5" ref="F13:L13">SUM(F14:F26)</f>
        <v>387755.75</v>
      </c>
      <c r="G13" s="320">
        <f t="shared" si="5"/>
        <v>5000</v>
      </c>
      <c r="H13" s="320">
        <f t="shared" si="5"/>
        <v>837574</v>
      </c>
      <c r="I13" s="320">
        <f t="shared" si="5"/>
        <v>123300</v>
      </c>
      <c r="J13" s="320">
        <f t="shared" si="5"/>
        <v>565616.82</v>
      </c>
      <c r="K13" s="320">
        <f t="shared" si="5"/>
        <v>5000</v>
      </c>
      <c r="L13" s="320">
        <f t="shared" si="5"/>
        <v>5000</v>
      </c>
    </row>
    <row r="14" spans="1:12" ht="12" customHeight="1" thickBot="1">
      <c r="A14" s="160" t="s">
        <v>162</v>
      </c>
      <c r="B14" s="227"/>
      <c r="C14" s="227">
        <v>321</v>
      </c>
      <c r="D14" s="227">
        <v>322001</v>
      </c>
      <c r="E14" s="228" t="s">
        <v>694</v>
      </c>
      <c r="F14" s="299">
        <v>5000</v>
      </c>
      <c r="G14" s="299"/>
      <c r="H14" s="299">
        <v>5000</v>
      </c>
      <c r="I14" s="299">
        <v>5000</v>
      </c>
      <c r="J14" s="299">
        <v>5000</v>
      </c>
      <c r="K14" s="299">
        <v>5000</v>
      </c>
      <c r="L14" s="323">
        <v>5000</v>
      </c>
    </row>
    <row r="15" spans="1:12" ht="12" customHeight="1" thickBot="1">
      <c r="A15" s="160" t="s">
        <v>201</v>
      </c>
      <c r="B15" s="227"/>
      <c r="C15" s="227"/>
      <c r="D15" s="227">
        <v>322001</v>
      </c>
      <c r="E15" s="228" t="s">
        <v>847</v>
      </c>
      <c r="F15" s="299"/>
      <c r="G15" s="299"/>
      <c r="H15" s="299">
        <v>588700</v>
      </c>
      <c r="I15" s="299">
        <v>0</v>
      </c>
      <c r="J15" s="299"/>
      <c r="K15" s="299"/>
      <c r="L15" s="323"/>
    </row>
    <row r="16" spans="1:12" ht="12" customHeight="1" thickBot="1">
      <c r="A16" s="160" t="s">
        <v>164</v>
      </c>
      <c r="B16" s="227"/>
      <c r="C16" s="227"/>
      <c r="D16" s="227">
        <v>322001</v>
      </c>
      <c r="E16" s="228" t="s">
        <v>848</v>
      </c>
      <c r="F16" s="299"/>
      <c r="G16" s="299"/>
      <c r="H16" s="299">
        <v>105350</v>
      </c>
      <c r="I16" s="299">
        <v>0</v>
      </c>
      <c r="J16" s="299"/>
      <c r="K16" s="299"/>
      <c r="L16" s="323"/>
    </row>
    <row r="17" spans="1:12" ht="12" customHeight="1" thickBot="1">
      <c r="A17" s="160" t="s">
        <v>167</v>
      </c>
      <c r="B17" s="227"/>
      <c r="C17" s="227"/>
      <c r="D17" s="227">
        <v>322001</v>
      </c>
      <c r="E17" s="228" t="s">
        <v>849</v>
      </c>
      <c r="F17" s="299"/>
      <c r="G17" s="299"/>
      <c r="H17" s="299">
        <v>45224</v>
      </c>
      <c r="I17" s="299">
        <v>0</v>
      </c>
      <c r="J17" s="299"/>
      <c r="K17" s="299"/>
      <c r="L17" s="323"/>
    </row>
    <row r="18" spans="1:12" ht="12" customHeight="1" thickBot="1">
      <c r="A18" s="160" t="s">
        <v>100</v>
      </c>
      <c r="B18" s="227"/>
      <c r="C18" s="227"/>
      <c r="D18" s="227">
        <v>322001</v>
      </c>
      <c r="E18" s="228" t="s">
        <v>825</v>
      </c>
      <c r="F18" s="299">
        <v>60359</v>
      </c>
      <c r="G18" s="299"/>
      <c r="H18" s="299"/>
      <c r="I18" s="299"/>
      <c r="J18" s="299"/>
      <c r="K18" s="299"/>
      <c r="L18" s="323"/>
    </row>
    <row r="19" spans="1:12" ht="12" customHeight="1" thickBot="1">
      <c r="A19" s="160" t="s">
        <v>103</v>
      </c>
      <c r="B19" s="227"/>
      <c r="C19" s="227"/>
      <c r="D19" s="227">
        <v>322001</v>
      </c>
      <c r="E19" s="228" t="s">
        <v>826</v>
      </c>
      <c r="F19" s="299">
        <v>7101.06</v>
      </c>
      <c r="G19" s="299"/>
      <c r="H19" s="299"/>
      <c r="I19" s="299"/>
      <c r="J19" s="299"/>
      <c r="K19" s="299"/>
      <c r="L19" s="323"/>
    </row>
    <row r="20" spans="1:12" ht="12" customHeight="1" thickBot="1">
      <c r="A20" s="160" t="s">
        <v>104</v>
      </c>
      <c r="B20" s="227"/>
      <c r="C20" s="227"/>
      <c r="D20" s="227">
        <v>322001</v>
      </c>
      <c r="E20" s="228" t="s">
        <v>827</v>
      </c>
      <c r="F20" s="299">
        <v>282106.67</v>
      </c>
      <c r="G20" s="299"/>
      <c r="H20" s="299"/>
      <c r="I20" s="299"/>
      <c r="J20" s="299"/>
      <c r="K20" s="299"/>
      <c r="L20" s="323"/>
    </row>
    <row r="21" spans="1:12" ht="12" customHeight="1" thickBot="1">
      <c r="A21" s="160" t="s">
        <v>105</v>
      </c>
      <c r="B21" s="227"/>
      <c r="C21" s="227"/>
      <c r="D21" s="227">
        <v>322001</v>
      </c>
      <c r="E21" s="228" t="s">
        <v>828</v>
      </c>
      <c r="F21" s="299">
        <v>33189.02</v>
      </c>
      <c r="G21" s="299"/>
      <c r="H21" s="299"/>
      <c r="I21" s="299"/>
      <c r="J21" s="299"/>
      <c r="K21" s="299"/>
      <c r="L21" s="323"/>
    </row>
    <row r="22" spans="1:12" ht="12" customHeight="1" thickBot="1">
      <c r="A22" s="160" t="s">
        <v>106</v>
      </c>
      <c r="B22" s="227"/>
      <c r="C22" s="227"/>
      <c r="D22" s="227">
        <v>322001</v>
      </c>
      <c r="E22" s="141" t="s">
        <v>695</v>
      </c>
      <c r="F22" s="299"/>
      <c r="G22" s="299"/>
      <c r="H22" s="299">
        <v>50000</v>
      </c>
      <c r="I22" s="299">
        <v>50000</v>
      </c>
      <c r="J22" s="299">
        <v>0</v>
      </c>
      <c r="K22" s="299"/>
      <c r="L22" s="323"/>
    </row>
    <row r="23" spans="1:12" ht="12" customHeight="1" thickBot="1">
      <c r="A23" s="160" t="s">
        <v>107</v>
      </c>
      <c r="B23" s="227"/>
      <c r="C23" s="227"/>
      <c r="D23" s="227">
        <v>322001</v>
      </c>
      <c r="E23" s="141" t="s">
        <v>696</v>
      </c>
      <c r="F23" s="299"/>
      <c r="G23" s="299"/>
      <c r="H23" s="299">
        <v>43300</v>
      </c>
      <c r="I23" s="299">
        <v>43300</v>
      </c>
      <c r="J23" s="299">
        <v>0</v>
      </c>
      <c r="K23" s="299"/>
      <c r="L23" s="323"/>
    </row>
    <row r="24" spans="1:12" ht="12" customHeight="1" thickBot="1">
      <c r="A24" s="160" t="s">
        <v>108</v>
      </c>
      <c r="B24" s="227"/>
      <c r="C24" s="227"/>
      <c r="D24" s="227">
        <v>322001</v>
      </c>
      <c r="E24" s="141" t="s">
        <v>598</v>
      </c>
      <c r="F24" s="299"/>
      <c r="G24" s="299"/>
      <c r="H24" s="299"/>
      <c r="I24" s="299"/>
      <c r="J24" s="305">
        <v>560616.82</v>
      </c>
      <c r="K24" s="299"/>
      <c r="L24" s="323"/>
    </row>
    <row r="25" spans="1:12" ht="12" customHeight="1" thickBot="1">
      <c r="A25" s="160" t="s">
        <v>109</v>
      </c>
      <c r="B25" s="227"/>
      <c r="C25" s="227"/>
      <c r="D25" s="227">
        <v>322001</v>
      </c>
      <c r="E25" s="141" t="s">
        <v>841</v>
      </c>
      <c r="F25" s="299"/>
      <c r="G25" s="299"/>
      <c r="H25" s="299"/>
      <c r="I25" s="299">
        <v>0</v>
      </c>
      <c r="K25" s="299"/>
      <c r="L25" s="323"/>
    </row>
    <row r="26" spans="1:12" ht="12" customHeight="1">
      <c r="A26" s="160" t="s">
        <v>110</v>
      </c>
      <c r="B26" s="227"/>
      <c r="C26" s="227"/>
      <c r="D26" s="227">
        <v>322001</v>
      </c>
      <c r="E26" s="141" t="s">
        <v>869</v>
      </c>
      <c r="F26" s="299"/>
      <c r="G26" s="299">
        <v>5000</v>
      </c>
      <c r="H26" s="299"/>
      <c r="I26" s="299">
        <v>25000</v>
      </c>
      <c r="J26" s="299"/>
      <c r="K26" s="299"/>
      <c r="L26" s="323"/>
    </row>
    <row r="27" spans="1:10" ht="12.75">
      <c r="A27" s="109"/>
      <c r="B27" s="109"/>
      <c r="C27" s="109"/>
      <c r="D27" s="109"/>
      <c r="E27" s="109"/>
      <c r="F27" s="76"/>
      <c r="G27" s="76"/>
      <c r="H27" s="76"/>
      <c r="I27" s="76"/>
      <c r="J27" s="76"/>
    </row>
    <row r="28" spans="1:10" ht="12.75">
      <c r="A28" s="109"/>
      <c r="B28" s="109"/>
      <c r="C28" s="109"/>
      <c r="D28" s="109"/>
      <c r="E28" s="109"/>
      <c r="F28" s="76"/>
      <c r="G28" s="76"/>
      <c r="H28" s="76"/>
      <c r="I28" s="76"/>
      <c r="J28" s="76"/>
    </row>
    <row r="29" spans="1:10" ht="12.75">
      <c r="A29" s="109"/>
      <c r="B29" s="109"/>
      <c r="C29" s="109"/>
      <c r="D29" s="109"/>
      <c r="E29" s="109"/>
      <c r="F29" s="76"/>
      <c r="G29" s="76"/>
      <c r="H29" s="76"/>
      <c r="I29" s="76"/>
      <c r="J29" s="76"/>
    </row>
    <row r="30" spans="1:10" ht="12.75">
      <c r="A30" s="109"/>
      <c r="B30" s="109"/>
      <c r="C30" s="109"/>
      <c r="D30" s="109"/>
      <c r="E30" s="109"/>
      <c r="F30" s="76"/>
      <c r="G30" s="76"/>
      <c r="H30" s="76"/>
      <c r="I30" s="76"/>
      <c r="J30" s="76"/>
    </row>
    <row r="31" spans="1:10" ht="12.75">
      <c r="A31" s="109"/>
      <c r="B31" s="109"/>
      <c r="C31" s="109"/>
      <c r="D31" s="109"/>
      <c r="E31" s="109"/>
      <c r="F31" s="76"/>
      <c r="G31" s="76"/>
      <c r="H31" s="76"/>
      <c r="I31" s="76"/>
      <c r="J31" s="76"/>
    </row>
    <row r="32" spans="1:10" ht="12.75">
      <c r="A32" s="109"/>
      <c r="B32" s="109"/>
      <c r="C32" s="109"/>
      <c r="D32" s="109"/>
      <c r="E32" s="109"/>
      <c r="F32" s="76"/>
      <c r="G32" s="76"/>
      <c r="H32" s="76"/>
      <c r="I32" s="76"/>
      <c r="J32" s="76"/>
    </row>
    <row r="33" spans="1:10" ht="12.75">
      <c r="A33" s="109"/>
      <c r="B33" s="109"/>
      <c r="C33" s="109"/>
      <c r="D33" s="109"/>
      <c r="E33" s="109"/>
      <c r="F33" s="76"/>
      <c r="G33" s="76"/>
      <c r="H33" s="76"/>
      <c r="I33" s="76"/>
      <c r="J33" s="76"/>
    </row>
    <row r="34" spans="1:10" ht="12.75">
      <c r="A34" s="109"/>
      <c r="B34" s="109"/>
      <c r="C34" s="109"/>
      <c r="D34" s="109"/>
      <c r="E34" s="109"/>
      <c r="F34" s="76"/>
      <c r="G34" s="76"/>
      <c r="H34" s="76"/>
      <c r="I34" s="76"/>
      <c r="J34" s="76"/>
    </row>
    <row r="35" spans="1:10" ht="12.75">
      <c r="A35" s="109"/>
      <c r="B35" s="109"/>
      <c r="C35" s="109"/>
      <c r="D35" s="109"/>
      <c r="E35" s="109"/>
      <c r="F35" s="76"/>
      <c r="G35" s="76"/>
      <c r="H35" s="76"/>
      <c r="I35" s="76"/>
      <c r="J35" s="76"/>
    </row>
    <row r="36" spans="1:10" ht="12.75">
      <c r="A36" s="109"/>
      <c r="B36" s="109"/>
      <c r="C36" s="109"/>
      <c r="D36" s="109"/>
      <c r="E36" s="109"/>
      <c r="F36" s="76"/>
      <c r="G36" s="76"/>
      <c r="H36" s="76"/>
      <c r="I36" s="76"/>
      <c r="J36" s="76"/>
    </row>
    <row r="37" spans="1:10" ht="12.75">
      <c r="A37" s="109"/>
      <c r="B37" s="109"/>
      <c r="C37" s="109"/>
      <c r="D37" s="109"/>
      <c r="E37" s="109"/>
      <c r="F37" s="76"/>
      <c r="G37" s="76"/>
      <c r="H37" s="76"/>
      <c r="I37" s="76"/>
      <c r="J37" s="76"/>
    </row>
    <row r="38" spans="1:10" ht="12.75">
      <c r="A38" s="109"/>
      <c r="B38" s="109"/>
      <c r="C38" s="109"/>
      <c r="D38" s="109"/>
      <c r="E38" s="109"/>
      <c r="F38" s="76"/>
      <c r="G38" s="76"/>
      <c r="H38" s="76"/>
      <c r="I38" s="76"/>
      <c r="J38" s="76"/>
    </row>
    <row r="39" spans="1:10" ht="12.75">
      <c r="A39" s="109"/>
      <c r="B39" s="109"/>
      <c r="C39" s="109"/>
      <c r="D39" s="109"/>
      <c r="E39" s="109"/>
      <c r="F39" s="76"/>
      <c r="G39" s="76"/>
      <c r="H39" s="76"/>
      <c r="I39" s="76"/>
      <c r="J39" s="76"/>
    </row>
    <row r="40" spans="1:10" ht="12.75">
      <c r="A40" s="109"/>
      <c r="B40" s="109"/>
      <c r="C40" s="109"/>
      <c r="D40" s="109"/>
      <c r="E40" s="109"/>
      <c r="F40" s="76"/>
      <c r="G40" s="76"/>
      <c r="H40" s="76"/>
      <c r="I40" s="76"/>
      <c r="J40" s="76"/>
    </row>
    <row r="41" spans="1:10" ht="12.75">
      <c r="A41" s="109"/>
      <c r="B41" s="109"/>
      <c r="C41" s="109"/>
      <c r="D41" s="109"/>
      <c r="E41" s="109"/>
      <c r="F41" s="76"/>
      <c r="G41" s="76"/>
      <c r="H41" s="76"/>
      <c r="I41" s="76"/>
      <c r="J41" s="76"/>
    </row>
    <row r="42" spans="1:10" ht="12.75">
      <c r="A42" s="109"/>
      <c r="B42" s="109"/>
      <c r="C42" s="109"/>
      <c r="D42" s="109"/>
      <c r="E42" s="109"/>
      <c r="F42" s="76"/>
      <c r="G42" s="76"/>
      <c r="H42" s="76"/>
      <c r="I42" s="76"/>
      <c r="J42" s="76"/>
    </row>
    <row r="43" spans="1:10" ht="12.75">
      <c r="A43" s="109"/>
      <c r="B43" s="109"/>
      <c r="C43" s="109"/>
      <c r="D43" s="109"/>
      <c r="E43" s="109"/>
      <c r="F43" s="76"/>
      <c r="G43" s="76"/>
      <c r="H43" s="76"/>
      <c r="I43" s="76"/>
      <c r="J43" s="76"/>
    </row>
    <row r="44" spans="1:10" ht="12.75">
      <c r="A44" s="109"/>
      <c r="B44" s="109"/>
      <c r="C44" s="109"/>
      <c r="D44" s="109"/>
      <c r="E44" s="109"/>
      <c r="F44" s="76"/>
      <c r="G44" s="76"/>
      <c r="H44" s="76"/>
      <c r="I44" s="76"/>
      <c r="J44" s="76"/>
    </row>
    <row r="45" spans="1:10" ht="12.75">
      <c r="A45" s="109"/>
      <c r="B45" s="109"/>
      <c r="C45" s="109"/>
      <c r="D45" s="109"/>
      <c r="E45" s="109"/>
      <c r="F45" s="76"/>
      <c r="G45" s="76"/>
      <c r="H45" s="76"/>
      <c r="I45" s="76"/>
      <c r="J45" s="76"/>
    </row>
    <row r="46" spans="1:10" ht="12.75">
      <c r="A46" s="109"/>
      <c r="B46" s="109"/>
      <c r="C46" s="109"/>
      <c r="D46" s="109"/>
      <c r="E46" s="109"/>
      <c r="F46" s="76"/>
      <c r="G46" s="76"/>
      <c r="H46" s="76"/>
      <c r="I46" s="76"/>
      <c r="J46" s="76"/>
    </row>
    <row r="47" spans="1:10" ht="12.75">
      <c r="A47" s="109"/>
      <c r="B47" s="109"/>
      <c r="C47" s="109"/>
      <c r="D47" s="109"/>
      <c r="E47" s="109"/>
      <c r="F47" s="76"/>
      <c r="G47" s="76"/>
      <c r="H47" s="76"/>
      <c r="I47" s="76"/>
      <c r="J47" s="76"/>
    </row>
    <row r="48" spans="1:10" ht="12.75">
      <c r="A48" s="109"/>
      <c r="B48" s="109"/>
      <c r="C48" s="109"/>
      <c r="D48" s="109"/>
      <c r="E48" s="109"/>
      <c r="F48" s="76"/>
      <c r="G48" s="76"/>
      <c r="H48" s="76"/>
      <c r="I48" s="76"/>
      <c r="J48" s="76"/>
    </row>
    <row r="49" spans="1:10" ht="12.75">
      <c r="A49" s="109"/>
      <c r="B49" s="109"/>
      <c r="C49" s="109"/>
      <c r="D49" s="109"/>
      <c r="E49" s="109"/>
      <c r="F49" s="76"/>
      <c r="G49" s="76"/>
      <c r="H49" s="76"/>
      <c r="I49" s="76"/>
      <c r="J49" s="76"/>
    </row>
    <row r="50" spans="1:10" ht="12.75">
      <c r="A50" s="109"/>
      <c r="B50" s="109"/>
      <c r="C50" s="109"/>
      <c r="D50" s="109"/>
      <c r="E50" s="109"/>
      <c r="F50" s="76"/>
      <c r="G50" s="76"/>
      <c r="H50" s="76"/>
      <c r="I50" s="76"/>
      <c r="J50" s="76"/>
    </row>
    <row r="51" spans="1:10" ht="12.75">
      <c r="A51" s="109"/>
      <c r="B51" s="109"/>
      <c r="C51" s="109"/>
      <c r="D51" s="109"/>
      <c r="E51" s="109"/>
      <c r="F51" s="76"/>
      <c r="G51" s="76"/>
      <c r="H51" s="76"/>
      <c r="I51" s="76"/>
      <c r="J51" s="76"/>
    </row>
    <row r="52" spans="1:10" ht="12.75">
      <c r="A52" s="109"/>
      <c r="B52" s="109"/>
      <c r="C52" s="109"/>
      <c r="D52" s="109"/>
      <c r="E52" s="109"/>
      <c r="F52" s="76"/>
      <c r="G52" s="76"/>
      <c r="H52" s="76"/>
      <c r="I52" s="76"/>
      <c r="J52" s="76"/>
    </row>
    <row r="53" spans="1:10" ht="12.75">
      <c r="A53" s="109"/>
      <c r="B53" s="109"/>
      <c r="C53" s="109"/>
      <c r="D53" s="109"/>
      <c r="E53" s="109"/>
      <c r="F53" s="76"/>
      <c r="G53" s="76"/>
      <c r="H53" s="76"/>
      <c r="I53" s="76"/>
      <c r="J53" s="76"/>
    </row>
    <row r="54" spans="1:10" ht="12.75">
      <c r="A54" s="109"/>
      <c r="B54" s="109"/>
      <c r="C54" s="109"/>
      <c r="D54" s="109"/>
      <c r="E54" s="109"/>
      <c r="F54" s="76"/>
      <c r="G54" s="76"/>
      <c r="H54" s="76"/>
      <c r="I54" s="76"/>
      <c r="J54" s="76"/>
    </row>
    <row r="55" spans="1:10" ht="12.75">
      <c r="A55" s="109"/>
      <c r="B55" s="109"/>
      <c r="C55" s="109"/>
      <c r="D55" s="109"/>
      <c r="E55" s="109"/>
      <c r="F55" s="76"/>
      <c r="G55" s="76"/>
      <c r="H55" s="76"/>
      <c r="I55" s="76"/>
      <c r="J55" s="76"/>
    </row>
    <row r="56" spans="1:10" ht="12.75">
      <c r="A56" s="109"/>
      <c r="B56" s="109"/>
      <c r="C56" s="109"/>
      <c r="D56" s="109"/>
      <c r="E56" s="109"/>
      <c r="F56" s="76"/>
      <c r="G56" s="76"/>
      <c r="H56" s="76"/>
      <c r="I56" s="76"/>
      <c r="J56" s="76"/>
    </row>
    <row r="57" spans="1:10" ht="12.75">
      <c r="A57" s="109"/>
      <c r="B57" s="109"/>
      <c r="C57" s="109"/>
      <c r="D57" s="109"/>
      <c r="E57" s="109"/>
      <c r="F57" s="76"/>
      <c r="G57" s="76"/>
      <c r="H57" s="76"/>
      <c r="I57" s="76"/>
      <c r="J57" s="76"/>
    </row>
    <row r="58" spans="1:10" ht="12.75">
      <c r="A58" s="109"/>
      <c r="B58" s="109"/>
      <c r="C58" s="109"/>
      <c r="D58" s="109"/>
      <c r="E58" s="109"/>
      <c r="F58" s="76"/>
      <c r="G58" s="76"/>
      <c r="H58" s="76"/>
      <c r="I58" s="76"/>
      <c r="J58" s="76"/>
    </row>
    <row r="59" spans="1:10" ht="12.75">
      <c r="A59" s="109"/>
      <c r="B59" s="109"/>
      <c r="C59" s="109"/>
      <c r="D59" s="109"/>
      <c r="E59" s="109"/>
      <c r="F59" s="76"/>
      <c r="G59" s="76"/>
      <c r="H59" s="76"/>
      <c r="I59" s="76"/>
      <c r="J59" s="76"/>
    </row>
    <row r="60" spans="1:10" ht="12.75">
      <c r="A60" s="109"/>
      <c r="B60" s="109"/>
      <c r="C60" s="109"/>
      <c r="D60" s="109"/>
      <c r="E60" s="109"/>
      <c r="F60" s="76"/>
      <c r="G60" s="76"/>
      <c r="H60" s="76"/>
      <c r="I60" s="76"/>
      <c r="J60" s="76"/>
    </row>
    <row r="61" spans="1:10" ht="12.75">
      <c r="A61" s="109"/>
      <c r="B61" s="109"/>
      <c r="C61" s="109"/>
      <c r="D61" s="109"/>
      <c r="E61" s="109"/>
      <c r="F61" s="76"/>
      <c r="G61" s="76"/>
      <c r="H61" s="76"/>
      <c r="I61" s="76"/>
      <c r="J61" s="76"/>
    </row>
    <row r="62" spans="1:10" ht="12.75">
      <c r="A62" s="109"/>
      <c r="B62" s="109"/>
      <c r="C62" s="109"/>
      <c r="D62" s="109"/>
      <c r="E62" s="109"/>
      <c r="F62" s="76"/>
      <c r="G62" s="76"/>
      <c r="H62" s="76"/>
      <c r="I62" s="76"/>
      <c r="J62" s="76"/>
    </row>
    <row r="63" spans="1:10" ht="12.75">
      <c r="A63" s="109"/>
      <c r="B63" s="109"/>
      <c r="C63" s="109"/>
      <c r="D63" s="109"/>
      <c r="E63" s="109"/>
      <c r="F63" s="76"/>
      <c r="G63" s="76"/>
      <c r="H63" s="76"/>
      <c r="I63" s="76"/>
      <c r="J63" s="76"/>
    </row>
    <row r="64" spans="1:10" ht="12.75">
      <c r="A64" s="109"/>
      <c r="B64" s="109"/>
      <c r="C64" s="109"/>
      <c r="D64" s="109"/>
      <c r="E64" s="109"/>
      <c r="F64" s="76"/>
      <c r="G64" s="76"/>
      <c r="H64" s="76"/>
      <c r="I64" s="76"/>
      <c r="J64" s="76"/>
    </row>
    <row r="65" spans="1:10" ht="12.75">
      <c r="A65" s="109"/>
      <c r="B65" s="109"/>
      <c r="C65" s="109"/>
      <c r="D65" s="109"/>
      <c r="E65" s="109"/>
      <c r="F65" s="76"/>
      <c r="G65" s="76"/>
      <c r="H65" s="76"/>
      <c r="I65" s="76"/>
      <c r="J65" s="76"/>
    </row>
    <row r="66" spans="1:10" ht="12.75">
      <c r="A66" s="109"/>
      <c r="B66" s="109"/>
      <c r="C66" s="109"/>
      <c r="D66" s="109"/>
      <c r="E66" s="109"/>
      <c r="F66" s="76"/>
      <c r="G66" s="76"/>
      <c r="H66" s="76"/>
      <c r="I66" s="76"/>
      <c r="J66" s="76"/>
    </row>
    <row r="67" spans="1:10" ht="12.75">
      <c r="A67" s="109"/>
      <c r="B67" s="109"/>
      <c r="C67" s="109"/>
      <c r="D67" s="109"/>
      <c r="E67" s="109"/>
      <c r="F67" s="76"/>
      <c r="G67" s="76"/>
      <c r="H67" s="76"/>
      <c r="I67" s="76"/>
      <c r="J67" s="76"/>
    </row>
    <row r="68" spans="1:10" ht="12.75">
      <c r="A68" s="109"/>
      <c r="B68" s="109"/>
      <c r="C68" s="109"/>
      <c r="D68" s="109"/>
      <c r="E68" s="109"/>
      <c r="F68" s="76"/>
      <c r="G68" s="76"/>
      <c r="H68" s="76"/>
      <c r="I68" s="76"/>
      <c r="J68" s="76"/>
    </row>
    <row r="69" spans="1:10" ht="12.75">
      <c r="A69" s="109"/>
      <c r="B69" s="109"/>
      <c r="C69" s="109"/>
      <c r="D69" s="109"/>
      <c r="E69" s="109"/>
      <c r="F69" s="76"/>
      <c r="G69" s="76"/>
      <c r="H69" s="76"/>
      <c r="I69" s="76"/>
      <c r="J69" s="76"/>
    </row>
    <row r="70" spans="1:10" ht="12.75">
      <c r="A70" s="109"/>
      <c r="B70" s="109"/>
      <c r="C70" s="109"/>
      <c r="D70" s="109"/>
      <c r="E70" s="109"/>
      <c r="F70" s="76"/>
      <c r="G70" s="76"/>
      <c r="H70" s="76"/>
      <c r="I70" s="76"/>
      <c r="J70" s="76"/>
    </row>
    <row r="71" spans="1:10" ht="12.75">
      <c r="A71" s="109"/>
      <c r="B71" s="109"/>
      <c r="C71" s="109"/>
      <c r="D71" s="109"/>
      <c r="E71" s="109"/>
      <c r="F71" s="76"/>
      <c r="G71" s="76"/>
      <c r="H71" s="76"/>
      <c r="I71" s="76"/>
      <c r="J71" s="76"/>
    </row>
    <row r="72" spans="1:10" ht="12.75">
      <c r="A72" s="109"/>
      <c r="B72" s="109"/>
      <c r="C72" s="109"/>
      <c r="D72" s="109"/>
      <c r="E72" s="109"/>
      <c r="F72" s="76"/>
      <c r="G72" s="76"/>
      <c r="H72" s="76"/>
      <c r="I72" s="76"/>
      <c r="J72" s="76"/>
    </row>
    <row r="73" spans="1:10" ht="12.75">
      <c r="A73" s="109"/>
      <c r="B73" s="109"/>
      <c r="C73" s="109"/>
      <c r="D73" s="109"/>
      <c r="E73" s="109"/>
      <c r="F73" s="76"/>
      <c r="G73" s="76"/>
      <c r="H73" s="76"/>
      <c r="I73" s="76"/>
      <c r="J73" s="76"/>
    </row>
    <row r="74" spans="1:10" ht="12.75">
      <c r="A74" s="109"/>
      <c r="B74" s="109"/>
      <c r="C74" s="109"/>
      <c r="D74" s="109"/>
      <c r="E74" s="109"/>
      <c r="F74" s="76"/>
      <c r="G74" s="76"/>
      <c r="H74" s="76"/>
      <c r="I74" s="76"/>
      <c r="J74" s="76"/>
    </row>
    <row r="75" spans="1:10" ht="12.75">
      <c r="A75" s="109"/>
      <c r="B75" s="109"/>
      <c r="C75" s="109"/>
      <c r="D75" s="109"/>
      <c r="E75" s="109"/>
      <c r="F75" s="76"/>
      <c r="G75" s="76"/>
      <c r="H75" s="76"/>
      <c r="I75" s="76"/>
      <c r="J75" s="76"/>
    </row>
    <row r="76" spans="1:10" ht="12.75">
      <c r="A76" s="109"/>
      <c r="B76" s="109"/>
      <c r="C76" s="109"/>
      <c r="D76" s="109"/>
      <c r="E76" s="109"/>
      <c r="F76" s="76"/>
      <c r="G76" s="76"/>
      <c r="H76" s="76"/>
      <c r="I76" s="76"/>
      <c r="J76" s="76"/>
    </row>
    <row r="77" spans="1:10" ht="12.75">
      <c r="A77" s="109"/>
      <c r="B77" s="109"/>
      <c r="C77" s="109"/>
      <c r="D77" s="109"/>
      <c r="E77" s="109"/>
      <c r="F77" s="76"/>
      <c r="G77" s="76"/>
      <c r="H77" s="76"/>
      <c r="I77" s="76"/>
      <c r="J77" s="76"/>
    </row>
    <row r="78" spans="1:10" ht="12.75">
      <c r="A78" s="109"/>
      <c r="B78" s="109"/>
      <c r="C78" s="109"/>
      <c r="D78" s="109"/>
      <c r="E78" s="109"/>
      <c r="F78" s="76"/>
      <c r="G78" s="76"/>
      <c r="H78" s="76"/>
      <c r="I78" s="76"/>
      <c r="J78" s="76"/>
    </row>
    <row r="79" spans="1:10" ht="12.75">
      <c r="A79" s="109"/>
      <c r="B79" s="109"/>
      <c r="C79" s="109"/>
      <c r="D79" s="109"/>
      <c r="E79" s="109"/>
      <c r="F79" s="76"/>
      <c r="G79" s="76"/>
      <c r="H79" s="76"/>
      <c r="I79" s="76"/>
      <c r="J79" s="76"/>
    </row>
    <row r="80" spans="1:10" ht="12.75">
      <c r="A80" s="109"/>
      <c r="B80" s="109"/>
      <c r="C80" s="109"/>
      <c r="D80" s="109"/>
      <c r="E80" s="109"/>
      <c r="F80" s="76"/>
      <c r="G80" s="76"/>
      <c r="H80" s="76"/>
      <c r="I80" s="76"/>
      <c r="J80" s="76"/>
    </row>
    <row r="81" spans="1:10" ht="12.75">
      <c r="A81" s="109"/>
      <c r="B81" s="109"/>
      <c r="C81" s="109"/>
      <c r="D81" s="109"/>
      <c r="E81" s="109"/>
      <c r="F81" s="76"/>
      <c r="G81" s="76"/>
      <c r="H81" s="76"/>
      <c r="I81" s="76"/>
      <c r="J81" s="76"/>
    </row>
    <row r="82" spans="1:10" ht="12.75">
      <c r="A82" s="109"/>
      <c r="B82" s="109"/>
      <c r="C82" s="109"/>
      <c r="D82" s="109"/>
      <c r="E82" s="109"/>
      <c r="F82" s="76"/>
      <c r="G82" s="76"/>
      <c r="H82" s="76"/>
      <c r="I82" s="76"/>
      <c r="J82" s="76"/>
    </row>
    <row r="83" spans="1:10" ht="12.75">
      <c r="A83" s="109"/>
      <c r="B83" s="109"/>
      <c r="C83" s="109"/>
      <c r="D83" s="109"/>
      <c r="E83" s="109"/>
      <c r="F83" s="76"/>
      <c r="G83" s="76"/>
      <c r="H83" s="76"/>
      <c r="I83" s="76"/>
      <c r="J83" s="76"/>
    </row>
    <row r="84" spans="1:10" ht="12.75">
      <c r="A84" s="109"/>
      <c r="B84" s="109"/>
      <c r="C84" s="109"/>
      <c r="D84" s="109"/>
      <c r="E84" s="109"/>
      <c r="F84" s="76"/>
      <c r="G84" s="76"/>
      <c r="H84" s="76"/>
      <c r="I84" s="76"/>
      <c r="J84" s="76"/>
    </row>
    <row r="85" spans="1:10" ht="12.75">
      <c r="A85" s="109"/>
      <c r="B85" s="109"/>
      <c r="C85" s="109"/>
      <c r="D85" s="109"/>
      <c r="E85" s="109"/>
      <c r="F85" s="76"/>
      <c r="G85" s="76"/>
      <c r="H85" s="76"/>
      <c r="I85" s="76"/>
      <c r="J85" s="76"/>
    </row>
    <row r="86" spans="1:10" ht="12.75">
      <c r="A86" s="109"/>
      <c r="B86" s="109"/>
      <c r="C86" s="109"/>
      <c r="D86" s="109"/>
      <c r="E86" s="109"/>
      <c r="F86" s="76"/>
      <c r="G86" s="76"/>
      <c r="H86" s="76"/>
      <c r="I86" s="76"/>
      <c r="J86" s="76"/>
    </row>
    <row r="87" spans="1:10" ht="12.75">
      <c r="A87" s="109"/>
      <c r="B87" s="109"/>
      <c r="C87" s="109"/>
      <c r="D87" s="109"/>
      <c r="E87" s="109"/>
      <c r="F87" s="76"/>
      <c r="G87" s="76"/>
      <c r="H87" s="76"/>
      <c r="I87" s="76"/>
      <c r="J87" s="76"/>
    </row>
    <row r="88" spans="1:10" ht="12.75">
      <c r="A88" s="109"/>
      <c r="B88" s="109"/>
      <c r="C88" s="109"/>
      <c r="D88" s="109"/>
      <c r="E88" s="109"/>
      <c r="F88" s="76"/>
      <c r="G88" s="76"/>
      <c r="H88" s="76"/>
      <c r="I88" s="76"/>
      <c r="J88" s="76"/>
    </row>
    <row r="89" spans="1:10" ht="12.75">
      <c r="A89" s="109"/>
      <c r="B89" s="109"/>
      <c r="C89" s="109"/>
      <c r="D89" s="109"/>
      <c r="E89" s="109"/>
      <c r="F89" s="76"/>
      <c r="G89" s="76"/>
      <c r="H89" s="76"/>
      <c r="I89" s="76"/>
      <c r="J89" s="76"/>
    </row>
    <row r="90" spans="1:10" ht="12.75">
      <c r="A90" s="109"/>
      <c r="B90" s="109"/>
      <c r="C90" s="109"/>
      <c r="D90" s="109"/>
      <c r="E90" s="109"/>
      <c r="F90" s="76"/>
      <c r="G90" s="76"/>
      <c r="H90" s="76"/>
      <c r="I90" s="76"/>
      <c r="J90" s="76"/>
    </row>
    <row r="91" spans="1:10" ht="12.75">
      <c r="A91" s="109"/>
      <c r="B91" s="109"/>
      <c r="C91" s="109"/>
      <c r="D91" s="109"/>
      <c r="E91" s="109"/>
      <c r="F91" s="76"/>
      <c r="G91" s="76"/>
      <c r="H91" s="76"/>
      <c r="I91" s="76"/>
      <c r="J91" s="76"/>
    </row>
    <row r="92" spans="1:10" ht="12.75">
      <c r="A92" s="109"/>
      <c r="B92" s="109"/>
      <c r="C92" s="109"/>
      <c r="D92" s="109"/>
      <c r="E92" s="109"/>
      <c r="F92" s="76"/>
      <c r="G92" s="76"/>
      <c r="H92" s="76"/>
      <c r="I92" s="76"/>
      <c r="J92" s="76"/>
    </row>
    <row r="93" spans="1:10" ht="12.75">
      <c r="A93" s="109"/>
      <c r="B93" s="109"/>
      <c r="C93" s="109"/>
      <c r="D93" s="109"/>
      <c r="E93" s="109"/>
      <c r="F93" s="76"/>
      <c r="G93" s="76"/>
      <c r="H93" s="76"/>
      <c r="I93" s="76"/>
      <c r="J93" s="76"/>
    </row>
    <row r="94" spans="1:10" ht="12.75">
      <c r="A94" s="109"/>
      <c r="B94" s="109"/>
      <c r="C94" s="109"/>
      <c r="D94" s="109"/>
      <c r="E94" s="109"/>
      <c r="F94" s="76"/>
      <c r="G94" s="76"/>
      <c r="H94" s="76"/>
      <c r="I94" s="76"/>
      <c r="J94" s="76"/>
    </row>
    <row r="95" spans="1:10" ht="12.75">
      <c r="A95" s="109"/>
      <c r="B95" s="109"/>
      <c r="C95" s="109"/>
      <c r="D95" s="109"/>
      <c r="E95" s="109"/>
      <c r="F95" s="76"/>
      <c r="G95" s="76"/>
      <c r="H95" s="76"/>
      <c r="I95" s="76"/>
      <c r="J95" s="76"/>
    </row>
    <row r="96" spans="1:10" ht="12.75">
      <c r="A96" s="109"/>
      <c r="B96" s="109"/>
      <c r="C96" s="109"/>
      <c r="D96" s="109"/>
      <c r="E96" s="109"/>
      <c r="F96" s="76"/>
      <c r="G96" s="76"/>
      <c r="H96" s="76"/>
      <c r="I96" s="76"/>
      <c r="J96" s="76"/>
    </row>
    <row r="97" spans="1:10" ht="12.75">
      <c r="A97" s="109"/>
      <c r="B97" s="109"/>
      <c r="C97" s="109"/>
      <c r="D97" s="109"/>
      <c r="E97" s="109"/>
      <c r="F97" s="76"/>
      <c r="G97" s="76"/>
      <c r="H97" s="76"/>
      <c r="I97" s="76"/>
      <c r="J97" s="76"/>
    </row>
    <row r="98" spans="1:10" ht="12.75">
      <c r="A98" s="109"/>
      <c r="B98" s="109"/>
      <c r="C98" s="109"/>
      <c r="D98" s="109"/>
      <c r="E98" s="109"/>
      <c r="F98" s="76"/>
      <c r="G98" s="76"/>
      <c r="H98" s="76"/>
      <c r="I98" s="76"/>
      <c r="J98" s="76"/>
    </row>
    <row r="99" spans="1:10" ht="12.75">
      <c r="A99" s="109"/>
      <c r="B99" s="109"/>
      <c r="C99" s="109"/>
      <c r="D99" s="109"/>
      <c r="E99" s="109"/>
      <c r="F99" s="76"/>
      <c r="G99" s="76"/>
      <c r="H99" s="76"/>
      <c r="I99" s="76"/>
      <c r="J99" s="76"/>
    </row>
    <row r="100" spans="1:10" ht="12.75">
      <c r="A100" s="109"/>
      <c r="B100" s="109"/>
      <c r="C100" s="109"/>
      <c r="D100" s="109"/>
      <c r="E100" s="109"/>
      <c r="F100" s="76"/>
      <c r="G100" s="76"/>
      <c r="H100" s="76"/>
      <c r="I100" s="76"/>
      <c r="J100" s="76"/>
    </row>
    <row r="101" spans="1:10" ht="12.75">
      <c r="A101" s="109"/>
      <c r="B101" s="109"/>
      <c r="C101" s="109"/>
      <c r="D101" s="109"/>
      <c r="E101" s="109"/>
      <c r="F101" s="76"/>
      <c r="G101" s="76"/>
      <c r="H101" s="76"/>
      <c r="I101" s="76"/>
      <c r="J101" s="76"/>
    </row>
    <row r="102" spans="1:10" ht="12.75">
      <c r="A102" s="109"/>
      <c r="B102" s="109"/>
      <c r="C102" s="109"/>
      <c r="D102" s="109"/>
      <c r="E102" s="109"/>
      <c r="F102" s="76"/>
      <c r="G102" s="76"/>
      <c r="H102" s="76"/>
      <c r="I102" s="76"/>
      <c r="J102" s="76"/>
    </row>
    <row r="103" spans="1:10" ht="12.75">
      <c r="A103" s="109"/>
      <c r="B103" s="109"/>
      <c r="C103" s="109"/>
      <c r="D103" s="109"/>
      <c r="E103" s="109"/>
      <c r="F103" s="76"/>
      <c r="G103" s="76"/>
      <c r="H103" s="76"/>
      <c r="I103" s="76"/>
      <c r="J103" s="76"/>
    </row>
    <row r="104" spans="1:10" ht="12.75">
      <c r="A104" s="109"/>
      <c r="B104" s="109"/>
      <c r="C104" s="109"/>
      <c r="D104" s="109"/>
      <c r="E104" s="109"/>
      <c r="F104" s="76"/>
      <c r="G104" s="76"/>
      <c r="H104" s="76"/>
      <c r="I104" s="76"/>
      <c r="J104" s="76"/>
    </row>
    <row r="105" spans="1:10" ht="12.75">
      <c r="A105" s="109"/>
      <c r="B105" s="109"/>
      <c r="C105" s="109"/>
      <c r="D105" s="109"/>
      <c r="E105" s="109"/>
      <c r="F105" s="76"/>
      <c r="G105" s="76"/>
      <c r="H105" s="76"/>
      <c r="I105" s="76"/>
      <c r="J105" s="76"/>
    </row>
    <row r="106" spans="1:10" ht="12.75">
      <c r="A106" s="109"/>
      <c r="B106" s="109"/>
      <c r="C106" s="109"/>
      <c r="D106" s="109"/>
      <c r="E106" s="109"/>
      <c r="F106" s="76"/>
      <c r="G106" s="76"/>
      <c r="H106" s="76"/>
      <c r="I106" s="76"/>
      <c r="J106" s="76"/>
    </row>
    <row r="107" spans="1:10" ht="12.75">
      <c r="A107" s="109"/>
      <c r="B107" s="109"/>
      <c r="C107" s="109"/>
      <c r="D107" s="109"/>
      <c r="E107" s="109"/>
      <c r="F107" s="76"/>
      <c r="G107" s="76"/>
      <c r="H107" s="76"/>
      <c r="I107" s="76"/>
      <c r="J107" s="76"/>
    </row>
    <row r="108" spans="1:10" ht="12.75">
      <c r="A108" s="109"/>
      <c r="B108" s="109"/>
      <c r="C108" s="109"/>
      <c r="D108" s="109"/>
      <c r="E108" s="109"/>
      <c r="F108" s="76"/>
      <c r="G108" s="76"/>
      <c r="H108" s="76"/>
      <c r="I108" s="76"/>
      <c r="J108" s="76"/>
    </row>
    <row r="109" spans="1:10" ht="12.75">
      <c r="A109" s="109"/>
      <c r="B109" s="109"/>
      <c r="C109" s="109"/>
      <c r="D109" s="109"/>
      <c r="E109" s="109"/>
      <c r="F109" s="76"/>
      <c r="G109" s="76"/>
      <c r="H109" s="76"/>
      <c r="I109" s="76"/>
      <c r="J109" s="76"/>
    </row>
    <row r="110" spans="1:10" ht="12.75">
      <c r="A110" s="109"/>
      <c r="B110" s="109"/>
      <c r="C110" s="109"/>
      <c r="D110" s="109"/>
      <c r="E110" s="109"/>
      <c r="F110" s="76"/>
      <c r="G110" s="76"/>
      <c r="H110" s="76"/>
      <c r="I110" s="76"/>
      <c r="J110" s="76"/>
    </row>
    <row r="111" spans="1:10" ht="12.75">
      <c r="A111" s="109"/>
      <c r="B111" s="109"/>
      <c r="C111" s="109"/>
      <c r="D111" s="109"/>
      <c r="E111" s="109"/>
      <c r="F111" s="76"/>
      <c r="G111" s="76"/>
      <c r="H111" s="76"/>
      <c r="I111" s="76"/>
      <c r="J111" s="76"/>
    </row>
    <row r="112" spans="1:10" ht="12.75">
      <c r="A112" s="109"/>
      <c r="B112" s="109"/>
      <c r="C112" s="109"/>
      <c r="D112" s="109"/>
      <c r="E112" s="109"/>
      <c r="F112" s="76"/>
      <c r="G112" s="76"/>
      <c r="H112" s="76"/>
      <c r="I112" s="76"/>
      <c r="J112" s="76"/>
    </row>
    <row r="113" spans="1:10" ht="12.75">
      <c r="A113" s="109"/>
      <c r="B113" s="109"/>
      <c r="C113" s="109"/>
      <c r="D113" s="109"/>
      <c r="E113" s="109"/>
      <c r="F113" s="76"/>
      <c r="G113" s="76"/>
      <c r="H113" s="76"/>
      <c r="I113" s="76"/>
      <c r="J113" s="76"/>
    </row>
  </sheetData>
  <sheetProtection selectLockedCells="1" selectUnlockedCells="1"/>
  <mergeCells count="7">
    <mergeCell ref="A1:G1"/>
    <mergeCell ref="A2:A3"/>
    <mergeCell ref="B2:B3"/>
    <mergeCell ref="C2:C3"/>
    <mergeCell ref="D2:D3"/>
    <mergeCell ref="E2:E3"/>
    <mergeCell ref="F2:L2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tabSelected="1" zoomScalePageLayoutView="0" workbookViewId="0" topLeftCell="A55">
      <selection activeCell="K55" sqref="K1:K16384"/>
    </sheetView>
  </sheetViews>
  <sheetFormatPr defaultColWidth="11.57421875" defaultRowHeight="12.75"/>
  <cols>
    <col min="1" max="1" width="3.421875" style="232" bestFit="1" customWidth="1"/>
    <col min="2" max="2" width="5.57421875" style="232" bestFit="1" customWidth="1"/>
    <col min="3" max="3" width="7.00390625" style="0" bestFit="1" customWidth="1"/>
    <col min="4" max="4" width="5.8515625" style="0" bestFit="1" customWidth="1"/>
    <col min="5" max="5" width="8.28125" style="0" bestFit="1" customWidth="1"/>
    <col min="6" max="6" width="55.7109375" style="0" customWidth="1"/>
    <col min="7" max="8" width="12.8515625" style="72" customWidth="1"/>
    <col min="9" max="9" width="12.57421875" style="73" customWidth="1"/>
    <col min="10" max="10" width="12.8515625" style="72" bestFit="1" customWidth="1"/>
    <col min="11" max="11" width="12.7109375" style="73" customWidth="1"/>
    <col min="12" max="12" width="12.57421875" style="72" customWidth="1"/>
    <col min="13" max="13" width="13.28125" style="72" customWidth="1"/>
    <col min="14" max="14" width="0" style="0" hidden="1" customWidth="1"/>
    <col min="15" max="15" width="0" style="191" hidden="1" customWidth="1"/>
    <col min="16" max="17" width="0" style="0" hidden="1" customWidth="1"/>
  </cols>
  <sheetData>
    <row r="1" spans="1:15" ht="34.5" customHeight="1" thickBot="1">
      <c r="A1" s="684" t="s">
        <v>20</v>
      </c>
      <c r="B1" s="684"/>
      <c r="C1" s="684"/>
      <c r="D1" s="684"/>
      <c r="E1" s="684"/>
      <c r="F1" s="684"/>
      <c r="G1" s="684"/>
      <c r="H1" s="684"/>
      <c r="O1"/>
    </row>
    <row r="2" spans="1:15" ht="12.75" customHeight="1" thickBot="1">
      <c r="A2" s="685"/>
      <c r="B2" s="689" t="s">
        <v>832</v>
      </c>
      <c r="C2" s="686" t="s">
        <v>680</v>
      </c>
      <c r="D2" s="686" t="s">
        <v>681</v>
      </c>
      <c r="E2" s="686" t="s">
        <v>697</v>
      </c>
      <c r="F2" s="687" t="s">
        <v>683</v>
      </c>
      <c r="G2" s="688" t="s">
        <v>75</v>
      </c>
      <c r="H2" s="688"/>
      <c r="I2" s="688"/>
      <c r="J2" s="688"/>
      <c r="K2" s="688"/>
      <c r="L2" s="688"/>
      <c r="M2" s="688"/>
      <c r="O2"/>
    </row>
    <row r="3" spans="1:15" ht="39.75" customHeight="1" thickBot="1">
      <c r="A3" s="685"/>
      <c r="B3" s="690"/>
      <c r="C3" s="686"/>
      <c r="D3" s="686"/>
      <c r="E3" s="686"/>
      <c r="F3" s="687"/>
      <c r="G3" s="233" t="s">
        <v>814</v>
      </c>
      <c r="H3" s="233" t="s">
        <v>858</v>
      </c>
      <c r="I3" s="233" t="s">
        <v>860</v>
      </c>
      <c r="J3" s="233" t="s">
        <v>861</v>
      </c>
      <c r="K3" s="696" t="s">
        <v>684</v>
      </c>
      <c r="L3" s="234" t="s">
        <v>823</v>
      </c>
      <c r="M3" s="235" t="s">
        <v>866</v>
      </c>
      <c r="O3" s="236" t="s">
        <v>698</v>
      </c>
    </row>
    <row r="4" spans="1:15" s="237" customFormat="1" ht="12.75">
      <c r="A4" s="185" t="s">
        <v>78</v>
      </c>
      <c r="B4" s="194"/>
      <c r="C4" s="221">
        <v>100</v>
      </c>
      <c r="D4" s="221"/>
      <c r="E4" s="221"/>
      <c r="F4" s="222" t="s">
        <v>699</v>
      </c>
      <c r="G4" s="315">
        <f>SUM(G5+G8+G13)</f>
        <v>2200722.66</v>
      </c>
      <c r="H4" s="315">
        <f aca="true" t="shared" si="0" ref="H4:M4">SUM(H5+H8+H13)</f>
        <v>2258939.1599999997</v>
      </c>
      <c r="I4" s="315">
        <f>SUM(I5+I8+I13)</f>
        <v>2273700</v>
      </c>
      <c r="J4" s="315">
        <f t="shared" si="0"/>
        <v>2414449</v>
      </c>
      <c r="K4" s="315">
        <f t="shared" si="0"/>
        <v>2608900</v>
      </c>
      <c r="L4" s="316">
        <f t="shared" si="0"/>
        <v>2711700</v>
      </c>
      <c r="M4" s="317">
        <f t="shared" si="0"/>
        <v>2711700</v>
      </c>
      <c r="O4" s="238">
        <f>SUM(O5+O8+O13)</f>
        <v>1961.2999999999997</v>
      </c>
    </row>
    <row r="5" spans="1:15" s="239" customFormat="1" ht="12.75">
      <c r="A5" s="185" t="s">
        <v>81</v>
      </c>
      <c r="B5" s="185"/>
      <c r="C5" s="223">
        <v>110</v>
      </c>
      <c r="D5" s="223"/>
      <c r="E5" s="223"/>
      <c r="F5" s="224" t="s">
        <v>700</v>
      </c>
      <c r="G5" s="318">
        <f aca="true" t="shared" si="1" ref="G5:M5">SUM(G6)</f>
        <v>1570757.26</v>
      </c>
      <c r="H5" s="318">
        <f t="shared" si="1"/>
        <v>1638358.71</v>
      </c>
      <c r="I5" s="318">
        <f t="shared" si="1"/>
        <v>1650000</v>
      </c>
      <c r="J5" s="318">
        <f t="shared" si="1"/>
        <v>1785549</v>
      </c>
      <c r="K5" s="318">
        <f t="shared" si="1"/>
        <v>1900000</v>
      </c>
      <c r="L5" s="318">
        <f t="shared" si="1"/>
        <v>2000000</v>
      </c>
      <c r="M5" s="319">
        <f t="shared" si="1"/>
        <v>2000000</v>
      </c>
      <c r="O5" s="240">
        <f>SUM(O6)</f>
        <v>1396.6</v>
      </c>
    </row>
    <row r="6" spans="1:15" s="241" customFormat="1" ht="12.75">
      <c r="A6" s="185" t="s">
        <v>84</v>
      </c>
      <c r="B6" s="185"/>
      <c r="C6" s="225"/>
      <c r="D6" s="225">
        <v>111</v>
      </c>
      <c r="E6" s="225"/>
      <c r="F6" s="226" t="s">
        <v>701</v>
      </c>
      <c r="G6" s="320">
        <f aca="true" t="shared" si="2" ref="G6:M6">SUM(G7:G7)</f>
        <v>1570757.26</v>
      </c>
      <c r="H6" s="320">
        <f t="shared" si="2"/>
        <v>1638358.71</v>
      </c>
      <c r="I6" s="320">
        <f t="shared" si="2"/>
        <v>1650000</v>
      </c>
      <c r="J6" s="320">
        <f t="shared" si="2"/>
        <v>1785549</v>
      </c>
      <c r="K6" s="320">
        <f t="shared" si="2"/>
        <v>1900000</v>
      </c>
      <c r="L6" s="320">
        <f t="shared" si="2"/>
        <v>2000000</v>
      </c>
      <c r="M6" s="321">
        <f t="shared" si="2"/>
        <v>2000000</v>
      </c>
      <c r="O6" s="242">
        <f>SUM(O7)</f>
        <v>1396.6</v>
      </c>
    </row>
    <row r="7" spans="1:15" ht="12.75" customHeight="1">
      <c r="A7" s="185" t="s">
        <v>86</v>
      </c>
      <c r="B7" s="185">
        <v>41</v>
      </c>
      <c r="C7" s="227"/>
      <c r="D7" s="227"/>
      <c r="E7" s="227">
        <v>111003</v>
      </c>
      <c r="F7" s="228" t="s">
        <v>702</v>
      </c>
      <c r="G7" s="299">
        <v>1570757.26</v>
      </c>
      <c r="H7" s="299">
        <v>1638358.71</v>
      </c>
      <c r="I7" s="300">
        <v>1650000</v>
      </c>
      <c r="J7" s="300">
        <v>1785549</v>
      </c>
      <c r="K7" s="300">
        <v>1900000</v>
      </c>
      <c r="L7" s="299">
        <v>2000000</v>
      </c>
      <c r="M7" s="323">
        <v>2000000</v>
      </c>
      <c r="O7" s="243">
        <v>1396.6</v>
      </c>
    </row>
    <row r="8" spans="1:15" ht="12.75">
      <c r="A8" s="185" t="s">
        <v>88</v>
      </c>
      <c r="B8" s="185"/>
      <c r="C8" s="223">
        <v>120</v>
      </c>
      <c r="D8" s="223"/>
      <c r="E8" s="223"/>
      <c r="F8" s="224" t="s">
        <v>703</v>
      </c>
      <c r="G8" s="318">
        <f aca="true" t="shared" si="3" ref="G8:M8">SUM(G9)</f>
        <v>433890.84</v>
      </c>
      <c r="H8" s="318">
        <f t="shared" si="3"/>
        <v>440817.86</v>
      </c>
      <c r="I8" s="324">
        <f t="shared" si="3"/>
        <v>430000</v>
      </c>
      <c r="J8" s="324">
        <f t="shared" si="3"/>
        <v>433000</v>
      </c>
      <c r="K8" s="324">
        <f t="shared" si="3"/>
        <v>485000</v>
      </c>
      <c r="L8" s="318">
        <f t="shared" si="3"/>
        <v>485000</v>
      </c>
      <c r="M8" s="319">
        <f t="shared" si="3"/>
        <v>485000</v>
      </c>
      <c r="O8" s="240">
        <f>SUM(O9)</f>
        <v>390.09999999999997</v>
      </c>
    </row>
    <row r="9" spans="1:15" ht="12.75">
      <c r="A9" s="185" t="s">
        <v>90</v>
      </c>
      <c r="B9" s="185"/>
      <c r="C9" s="225"/>
      <c r="D9" s="225">
        <v>121</v>
      </c>
      <c r="E9" s="225"/>
      <c r="F9" s="226" t="s">
        <v>704</v>
      </c>
      <c r="G9" s="320">
        <f>SUM(G10:G12)</f>
        <v>433890.84</v>
      </c>
      <c r="H9" s="320">
        <f aca="true" t="shared" si="4" ref="H9:M9">SUM(H10:H12)</f>
        <v>440817.86</v>
      </c>
      <c r="I9" s="325">
        <f>SUM(I10:I12)</f>
        <v>430000</v>
      </c>
      <c r="J9" s="325">
        <f t="shared" si="4"/>
        <v>433000</v>
      </c>
      <c r="K9" s="325">
        <f t="shared" si="4"/>
        <v>485000</v>
      </c>
      <c r="L9" s="320">
        <f t="shared" si="4"/>
        <v>485000</v>
      </c>
      <c r="M9" s="321">
        <f t="shared" si="4"/>
        <v>485000</v>
      </c>
      <c r="O9" s="242">
        <f>SUM(O10:O12)</f>
        <v>390.09999999999997</v>
      </c>
    </row>
    <row r="10" spans="1:15" ht="12.75">
      <c r="A10" s="185" t="s">
        <v>92</v>
      </c>
      <c r="B10" s="185">
        <v>41</v>
      </c>
      <c r="C10" s="227"/>
      <c r="D10" s="227"/>
      <c r="E10" s="227">
        <v>121001</v>
      </c>
      <c r="F10" s="228" t="s">
        <v>705</v>
      </c>
      <c r="G10" s="299">
        <v>200846.68</v>
      </c>
      <c r="H10" s="299">
        <v>195248.88</v>
      </c>
      <c r="I10" s="300">
        <v>200000</v>
      </c>
      <c r="J10" s="300">
        <v>195000</v>
      </c>
      <c r="K10" s="300">
        <v>230000</v>
      </c>
      <c r="L10" s="300">
        <v>230000</v>
      </c>
      <c r="M10" s="323">
        <v>230000</v>
      </c>
      <c r="O10" s="243">
        <v>187.7</v>
      </c>
    </row>
    <row r="11" spans="1:15" ht="12.75">
      <c r="A11" s="185" t="s">
        <v>94</v>
      </c>
      <c r="B11" s="185">
        <v>41</v>
      </c>
      <c r="C11" s="227"/>
      <c r="D11" s="227"/>
      <c r="E11" s="227">
        <v>121002</v>
      </c>
      <c r="F11" s="228" t="s">
        <v>706</v>
      </c>
      <c r="G11" s="299">
        <v>225164.98</v>
      </c>
      <c r="H11" s="299">
        <v>237725.31</v>
      </c>
      <c r="I11" s="300">
        <v>220000</v>
      </c>
      <c r="J11" s="300">
        <v>230000</v>
      </c>
      <c r="K11" s="300">
        <v>240000</v>
      </c>
      <c r="L11" s="300">
        <v>240000</v>
      </c>
      <c r="M11" s="323">
        <v>240000</v>
      </c>
      <c r="O11" s="243">
        <v>195.5</v>
      </c>
    </row>
    <row r="12" spans="1:15" ht="12.75">
      <c r="A12" s="185" t="s">
        <v>96</v>
      </c>
      <c r="B12" s="185">
        <v>41</v>
      </c>
      <c r="C12" s="227"/>
      <c r="D12" s="227"/>
      <c r="E12" s="227">
        <v>121003</v>
      </c>
      <c r="F12" s="228" t="s">
        <v>707</v>
      </c>
      <c r="G12" s="299">
        <v>7879.18</v>
      </c>
      <c r="H12" s="299">
        <v>7843.67</v>
      </c>
      <c r="I12" s="300">
        <v>10000</v>
      </c>
      <c r="J12" s="300">
        <v>8000</v>
      </c>
      <c r="K12" s="300">
        <v>15000</v>
      </c>
      <c r="L12" s="300">
        <v>15000</v>
      </c>
      <c r="M12" s="323">
        <v>15000</v>
      </c>
      <c r="O12" s="243">
        <v>6.9</v>
      </c>
    </row>
    <row r="13" spans="1:15" ht="12.75">
      <c r="A13" s="185" t="s">
        <v>98</v>
      </c>
      <c r="B13" s="185"/>
      <c r="C13" s="223">
        <v>130</v>
      </c>
      <c r="D13" s="223"/>
      <c r="E13" s="223"/>
      <c r="F13" s="224" t="s">
        <v>708</v>
      </c>
      <c r="G13" s="318">
        <f>SUM(G14+G21)</f>
        <v>196074.55999999997</v>
      </c>
      <c r="H13" s="318">
        <f aca="true" t="shared" si="5" ref="H13:M13">SUM(H14+H21)</f>
        <v>179762.59</v>
      </c>
      <c r="I13" s="324">
        <f>SUM(I14+I21)</f>
        <v>193700</v>
      </c>
      <c r="J13" s="324">
        <f t="shared" si="5"/>
        <v>195900</v>
      </c>
      <c r="K13" s="324">
        <f t="shared" si="5"/>
        <v>223900</v>
      </c>
      <c r="L13" s="318">
        <f t="shared" si="5"/>
        <v>226700</v>
      </c>
      <c r="M13" s="319">
        <f t="shared" si="5"/>
        <v>226700</v>
      </c>
      <c r="O13" s="240">
        <f>SUM(O14+O21)</f>
        <v>174.6</v>
      </c>
    </row>
    <row r="14" spans="1:15" ht="12.75">
      <c r="A14" s="185" t="s">
        <v>162</v>
      </c>
      <c r="B14" s="185"/>
      <c r="C14" s="225"/>
      <c r="D14" s="225">
        <v>133</v>
      </c>
      <c r="E14" s="225"/>
      <c r="F14" s="226" t="s">
        <v>709</v>
      </c>
      <c r="G14" s="320">
        <f>SUM(G15:G20)</f>
        <v>195473.97999999998</v>
      </c>
      <c r="H14" s="320">
        <f aca="true" t="shared" si="6" ref="H14:M14">SUM(H15:H20)</f>
        <v>179522.59</v>
      </c>
      <c r="I14" s="325">
        <f>SUM(I15:I20)</f>
        <v>193200</v>
      </c>
      <c r="J14" s="325">
        <f t="shared" si="6"/>
        <v>195400</v>
      </c>
      <c r="K14" s="325">
        <f t="shared" si="6"/>
        <v>223400</v>
      </c>
      <c r="L14" s="320">
        <f t="shared" si="6"/>
        <v>226200</v>
      </c>
      <c r="M14" s="321">
        <f t="shared" si="6"/>
        <v>226200</v>
      </c>
      <c r="O14" s="242">
        <f>SUM(O15:O20)</f>
        <v>174.6</v>
      </c>
    </row>
    <row r="15" spans="1:15" ht="12.75">
      <c r="A15" s="185" t="s">
        <v>201</v>
      </c>
      <c r="B15" s="185">
        <v>41</v>
      </c>
      <c r="C15" s="227"/>
      <c r="D15" s="227"/>
      <c r="E15" s="227">
        <v>133001</v>
      </c>
      <c r="F15" s="228" t="s">
        <v>710</v>
      </c>
      <c r="G15" s="299">
        <v>9538.82</v>
      </c>
      <c r="H15" s="299">
        <v>10077.09</v>
      </c>
      <c r="I15" s="300">
        <v>8000</v>
      </c>
      <c r="J15" s="300">
        <v>10000</v>
      </c>
      <c r="K15" s="300">
        <v>10000</v>
      </c>
      <c r="L15" s="299">
        <v>10000</v>
      </c>
      <c r="M15" s="323">
        <v>10000</v>
      </c>
      <c r="O15" s="243">
        <v>6.2</v>
      </c>
    </row>
    <row r="16" spans="1:15" ht="12.75">
      <c r="A16" s="185" t="s">
        <v>164</v>
      </c>
      <c r="B16" s="185">
        <v>41</v>
      </c>
      <c r="C16" s="227"/>
      <c r="D16" s="227"/>
      <c r="E16" s="227">
        <v>133003</v>
      </c>
      <c r="F16" s="228" t="s">
        <v>711</v>
      </c>
      <c r="G16" s="299">
        <v>499.5</v>
      </c>
      <c r="H16" s="299">
        <v>1032.5</v>
      </c>
      <c r="I16" s="300">
        <v>500</v>
      </c>
      <c r="J16" s="300">
        <v>1000</v>
      </c>
      <c r="K16" s="300">
        <v>1000</v>
      </c>
      <c r="L16" s="299">
        <v>700</v>
      </c>
      <c r="M16" s="323">
        <v>700</v>
      </c>
      <c r="O16" s="243">
        <v>0.1</v>
      </c>
    </row>
    <row r="17" spans="1:15" ht="12.75">
      <c r="A17" s="185" t="s">
        <v>167</v>
      </c>
      <c r="B17" s="185">
        <v>41</v>
      </c>
      <c r="C17" s="227"/>
      <c r="D17" s="227"/>
      <c r="E17" s="227">
        <v>133004</v>
      </c>
      <c r="F17" s="228" t="s">
        <v>712</v>
      </c>
      <c r="G17" s="299">
        <v>549.75</v>
      </c>
      <c r="H17" s="299">
        <v>368.25</v>
      </c>
      <c r="I17" s="300">
        <v>500</v>
      </c>
      <c r="J17" s="300">
        <v>300</v>
      </c>
      <c r="K17" s="300">
        <v>300</v>
      </c>
      <c r="L17" s="299">
        <v>300</v>
      </c>
      <c r="M17" s="323">
        <v>300</v>
      </c>
      <c r="O17" s="243">
        <v>0.3</v>
      </c>
    </row>
    <row r="18" spans="1:15" ht="12.75">
      <c r="A18" s="185" t="s">
        <v>100</v>
      </c>
      <c r="B18" s="185">
        <v>41</v>
      </c>
      <c r="C18" s="227"/>
      <c r="D18" s="227"/>
      <c r="E18" s="227">
        <v>133006</v>
      </c>
      <c r="F18" s="228" t="s">
        <v>713</v>
      </c>
      <c r="G18" s="299">
        <v>116.64</v>
      </c>
      <c r="H18" s="299">
        <v>92.05</v>
      </c>
      <c r="I18" s="300">
        <v>200</v>
      </c>
      <c r="J18" s="300">
        <v>100</v>
      </c>
      <c r="K18" s="300">
        <v>100</v>
      </c>
      <c r="L18" s="299">
        <v>200</v>
      </c>
      <c r="M18" s="323">
        <v>200</v>
      </c>
      <c r="O18" s="243">
        <v>0.4</v>
      </c>
    </row>
    <row r="19" spans="1:15" ht="12.75">
      <c r="A19" s="185" t="s">
        <v>103</v>
      </c>
      <c r="B19" s="185">
        <v>41</v>
      </c>
      <c r="C19" s="227"/>
      <c r="D19" s="227"/>
      <c r="E19" s="227">
        <v>133012</v>
      </c>
      <c r="F19" s="228" t="s">
        <v>714</v>
      </c>
      <c r="G19" s="299">
        <v>13834.19</v>
      </c>
      <c r="H19" s="299">
        <v>1160.52</v>
      </c>
      <c r="I19" s="300">
        <v>14000</v>
      </c>
      <c r="J19" s="300">
        <v>14000</v>
      </c>
      <c r="K19" s="300">
        <v>12000</v>
      </c>
      <c r="L19" s="299">
        <v>15000</v>
      </c>
      <c r="M19" s="323">
        <v>15000</v>
      </c>
      <c r="O19" s="243">
        <v>15</v>
      </c>
    </row>
    <row r="20" spans="1:15" ht="12.75">
      <c r="A20" s="185" t="s">
        <v>104</v>
      </c>
      <c r="B20" s="185">
        <v>41</v>
      </c>
      <c r="C20" s="227"/>
      <c r="D20" s="227"/>
      <c r="E20" s="227">
        <v>133013</v>
      </c>
      <c r="F20" s="228" t="s">
        <v>715</v>
      </c>
      <c r="G20" s="299">
        <v>170935.08</v>
      </c>
      <c r="H20" s="299">
        <v>166792.18</v>
      </c>
      <c r="I20" s="300">
        <v>170000</v>
      </c>
      <c r="J20" s="300">
        <v>170000</v>
      </c>
      <c r="K20" s="300">
        <v>200000</v>
      </c>
      <c r="L20" s="299">
        <v>200000</v>
      </c>
      <c r="M20" s="323">
        <v>200000</v>
      </c>
      <c r="O20" s="243">
        <v>152.6</v>
      </c>
    </row>
    <row r="21" spans="1:15" ht="12.75">
      <c r="A21" s="185" t="s">
        <v>105</v>
      </c>
      <c r="B21" s="185"/>
      <c r="C21" s="225"/>
      <c r="D21" s="225">
        <v>139</v>
      </c>
      <c r="E21" s="225"/>
      <c r="F21" s="226" t="s">
        <v>716</v>
      </c>
      <c r="G21" s="320">
        <f>SUM(G22:G23)</f>
        <v>600.58</v>
      </c>
      <c r="H21" s="320">
        <f aca="true" t="shared" si="7" ref="H21:M21">SUM(H22:H23)</f>
        <v>240</v>
      </c>
      <c r="I21" s="325">
        <f>SUM(I22:I23)</f>
        <v>500</v>
      </c>
      <c r="J21" s="325">
        <f t="shared" si="7"/>
        <v>500</v>
      </c>
      <c r="K21" s="325">
        <f t="shared" si="7"/>
        <v>500</v>
      </c>
      <c r="L21" s="320">
        <f t="shared" si="7"/>
        <v>500</v>
      </c>
      <c r="M21" s="321">
        <f t="shared" si="7"/>
        <v>500</v>
      </c>
      <c r="O21" s="242">
        <f>SUM(O22:O23)</f>
        <v>0</v>
      </c>
    </row>
    <row r="22" spans="1:15" ht="12.75">
      <c r="A22" s="185" t="s">
        <v>106</v>
      </c>
      <c r="B22" s="185">
        <v>41</v>
      </c>
      <c r="C22" s="227"/>
      <c r="D22" s="227"/>
      <c r="E22" s="227">
        <v>139002</v>
      </c>
      <c r="F22" s="228" t="s">
        <v>717</v>
      </c>
      <c r="G22" s="299">
        <v>40</v>
      </c>
      <c r="H22" s="299">
        <v>240</v>
      </c>
      <c r="I22" s="300">
        <v>0</v>
      </c>
      <c r="J22" s="300">
        <v>0</v>
      </c>
      <c r="K22" s="300"/>
      <c r="L22" s="299"/>
      <c r="M22" s="323"/>
      <c r="O22" s="243">
        <v>0</v>
      </c>
    </row>
    <row r="23" spans="1:15" ht="12.75">
      <c r="A23" s="185" t="s">
        <v>107</v>
      </c>
      <c r="B23" s="185">
        <v>41</v>
      </c>
      <c r="C23" s="244"/>
      <c r="D23" s="245">
        <v>160</v>
      </c>
      <c r="E23" s="245"/>
      <c r="F23" s="246" t="s">
        <v>718</v>
      </c>
      <c r="G23" s="326">
        <v>560.58</v>
      </c>
      <c r="H23" s="326">
        <v>0</v>
      </c>
      <c r="I23" s="300">
        <v>500</v>
      </c>
      <c r="J23" s="327">
        <v>500</v>
      </c>
      <c r="K23" s="300">
        <v>500</v>
      </c>
      <c r="L23" s="326">
        <v>500</v>
      </c>
      <c r="M23" s="328">
        <v>500</v>
      </c>
      <c r="O23" s="243">
        <v>0</v>
      </c>
    </row>
    <row r="24" spans="1:15" ht="12.75">
      <c r="A24" s="185" t="s">
        <v>108</v>
      </c>
      <c r="B24" s="185"/>
      <c r="C24" s="247">
        <v>200</v>
      </c>
      <c r="D24" s="247"/>
      <c r="E24" s="247"/>
      <c r="F24" s="248" t="s">
        <v>719</v>
      </c>
      <c r="G24" s="316">
        <f>G25+G31+G49+G52</f>
        <v>318784.28</v>
      </c>
      <c r="H24" s="316">
        <f>H25+H31+H49+H52</f>
        <v>378935.92000000004</v>
      </c>
      <c r="I24" s="329">
        <f>SUM(I25+I31+I49+I51+I52)</f>
        <v>362900</v>
      </c>
      <c r="J24" s="329">
        <f>SUM(J25+J31+J49+J51+J52)</f>
        <v>388146.04</v>
      </c>
      <c r="K24" s="329">
        <f>SUM(K25+K31+K49+K51+K52)</f>
        <v>354200</v>
      </c>
      <c r="L24" s="316">
        <f>SUM(L25+L31+L49+L51+L52)</f>
        <v>358000</v>
      </c>
      <c r="M24" s="317">
        <f>SUM(M25+M31+M49+M51+M52)</f>
        <v>358000</v>
      </c>
      <c r="O24" s="249">
        <f>SUM(O25+O31+O49+O52)</f>
        <v>440.1</v>
      </c>
    </row>
    <row r="25" spans="1:15" ht="12.75">
      <c r="A25" s="185" t="s">
        <v>109</v>
      </c>
      <c r="B25" s="185"/>
      <c r="C25" s="223">
        <v>210</v>
      </c>
      <c r="D25" s="223"/>
      <c r="E25" s="223"/>
      <c r="F25" s="224" t="s">
        <v>720</v>
      </c>
      <c r="G25" s="318">
        <f>SUM(G26:G27)</f>
        <v>180673.02</v>
      </c>
      <c r="H25" s="318">
        <f aca="true" t="shared" si="8" ref="H25:M25">SUM(H26:H27)</f>
        <v>152461.8</v>
      </c>
      <c r="I25" s="324">
        <f>SUM(I26:I27)</f>
        <v>156000</v>
      </c>
      <c r="J25" s="324">
        <f t="shared" si="8"/>
        <v>154000</v>
      </c>
      <c r="K25" s="324">
        <f t="shared" si="8"/>
        <v>149000</v>
      </c>
      <c r="L25" s="318">
        <f t="shared" si="8"/>
        <v>154000</v>
      </c>
      <c r="M25" s="319">
        <f t="shared" si="8"/>
        <v>154000</v>
      </c>
      <c r="O25" s="240">
        <f>SUM(O26:O27)</f>
        <v>313.3</v>
      </c>
    </row>
    <row r="26" spans="1:15" ht="12.75">
      <c r="A26" s="185" t="s">
        <v>110</v>
      </c>
      <c r="B26" s="185">
        <v>43</v>
      </c>
      <c r="C26" s="250"/>
      <c r="D26" s="250">
        <v>211</v>
      </c>
      <c r="E26" s="250">
        <v>211004</v>
      </c>
      <c r="F26" s="251" t="s">
        <v>721</v>
      </c>
      <c r="G26" s="303">
        <v>0</v>
      </c>
      <c r="H26" s="303">
        <v>0</v>
      </c>
      <c r="I26" s="305">
        <v>0</v>
      </c>
      <c r="J26" s="305">
        <v>0</v>
      </c>
      <c r="K26" s="305">
        <v>0</v>
      </c>
      <c r="L26" s="303"/>
      <c r="M26" s="330"/>
      <c r="O26" s="252">
        <v>35.7</v>
      </c>
    </row>
    <row r="27" spans="1:15" ht="12.75">
      <c r="A27" s="185" t="s">
        <v>113</v>
      </c>
      <c r="B27" s="185"/>
      <c r="C27" s="225"/>
      <c r="D27" s="225">
        <v>212</v>
      </c>
      <c r="E27" s="225"/>
      <c r="F27" s="226" t="s">
        <v>722</v>
      </c>
      <c r="G27" s="320">
        <f>SUM(G28:G30)</f>
        <v>180673.02</v>
      </c>
      <c r="H27" s="320">
        <f aca="true" t="shared" si="9" ref="H27:M27">SUM(H28:H30)</f>
        <v>152461.8</v>
      </c>
      <c r="I27" s="325">
        <f>SUM(I28:I30)</f>
        <v>156000</v>
      </c>
      <c r="J27" s="325">
        <f t="shared" si="9"/>
        <v>154000</v>
      </c>
      <c r="K27" s="325">
        <f t="shared" si="9"/>
        <v>149000</v>
      </c>
      <c r="L27" s="320">
        <f t="shared" si="9"/>
        <v>154000</v>
      </c>
      <c r="M27" s="321">
        <f t="shared" si="9"/>
        <v>154000</v>
      </c>
      <c r="O27" s="242">
        <f>SUM(O28:O30)</f>
        <v>277.6</v>
      </c>
    </row>
    <row r="28" spans="1:15" ht="12.75">
      <c r="A28" s="185" t="s">
        <v>116</v>
      </c>
      <c r="B28" s="185">
        <v>41</v>
      </c>
      <c r="C28" s="227"/>
      <c r="D28" s="227"/>
      <c r="E28" s="227">
        <v>212002</v>
      </c>
      <c r="F28" s="228" t="s">
        <v>723</v>
      </c>
      <c r="G28" s="299">
        <v>5720.28</v>
      </c>
      <c r="H28" s="299">
        <v>4130.22</v>
      </c>
      <c r="I28" s="331">
        <v>6000</v>
      </c>
      <c r="J28" s="331">
        <v>4000</v>
      </c>
      <c r="K28" s="331">
        <v>4000</v>
      </c>
      <c r="L28" s="332">
        <v>4000</v>
      </c>
      <c r="M28" s="333">
        <v>4000</v>
      </c>
      <c r="O28" s="243">
        <v>57</v>
      </c>
    </row>
    <row r="29" spans="1:15" ht="12.75">
      <c r="A29" s="185" t="s">
        <v>118</v>
      </c>
      <c r="B29" s="185">
        <v>41</v>
      </c>
      <c r="C29" s="227"/>
      <c r="D29" s="227"/>
      <c r="E29" s="227">
        <v>212002</v>
      </c>
      <c r="F29" s="228" t="s">
        <v>724</v>
      </c>
      <c r="G29" s="299"/>
      <c r="H29" s="299"/>
      <c r="I29" s="300"/>
      <c r="J29" s="300"/>
      <c r="K29" s="300"/>
      <c r="L29" s="299">
        <v>0</v>
      </c>
      <c r="M29" s="323">
        <v>0</v>
      </c>
      <c r="O29" s="243">
        <v>0</v>
      </c>
    </row>
    <row r="30" spans="1:15" ht="12.75">
      <c r="A30" s="185" t="s">
        <v>120</v>
      </c>
      <c r="B30" s="185">
        <v>41</v>
      </c>
      <c r="C30" s="227"/>
      <c r="D30" s="227"/>
      <c r="E30" s="227">
        <v>212003</v>
      </c>
      <c r="F30" s="228" t="s">
        <v>725</v>
      </c>
      <c r="G30" s="299">
        <v>174952.74</v>
      </c>
      <c r="H30" s="299">
        <v>148331.58</v>
      </c>
      <c r="I30" s="331">
        <v>150000</v>
      </c>
      <c r="J30" s="331">
        <v>150000</v>
      </c>
      <c r="K30" s="331">
        <v>145000</v>
      </c>
      <c r="L30" s="332">
        <v>150000</v>
      </c>
      <c r="M30" s="333">
        <v>150000</v>
      </c>
      <c r="O30" s="243">
        <v>220.6</v>
      </c>
    </row>
    <row r="31" spans="1:15" ht="12.75">
      <c r="A31" s="185" t="s">
        <v>122</v>
      </c>
      <c r="B31" s="185"/>
      <c r="C31" s="223">
        <v>220</v>
      </c>
      <c r="D31" s="223"/>
      <c r="E31" s="223"/>
      <c r="F31" s="224" t="s">
        <v>726</v>
      </c>
      <c r="G31" s="318">
        <f>SUM(G32+G34+G36+G47)</f>
        <v>101411.98</v>
      </c>
      <c r="H31" s="318">
        <f aca="true" t="shared" si="10" ref="H31:M31">SUM(H32+H34+H36+H47)</f>
        <v>157459.59</v>
      </c>
      <c r="I31" s="324">
        <f>SUM(I32+I34+I36+I47)</f>
        <v>150900</v>
      </c>
      <c r="J31" s="324">
        <f t="shared" si="10"/>
        <v>151400</v>
      </c>
      <c r="K31" s="324">
        <f>SUM(K32+K34+K36+K47)</f>
        <v>143200</v>
      </c>
      <c r="L31" s="318">
        <f t="shared" si="10"/>
        <v>143000</v>
      </c>
      <c r="M31" s="319">
        <f t="shared" si="10"/>
        <v>143000</v>
      </c>
      <c r="O31" s="240">
        <f>SUM(O32+O34+O36+O47)</f>
        <v>104.80000000000001</v>
      </c>
    </row>
    <row r="32" spans="1:15" ht="12.75">
      <c r="A32" s="185" t="s">
        <v>124</v>
      </c>
      <c r="B32" s="185"/>
      <c r="C32" s="225"/>
      <c r="D32" s="225">
        <v>221</v>
      </c>
      <c r="E32" s="225"/>
      <c r="F32" s="226" t="s">
        <v>727</v>
      </c>
      <c r="G32" s="320">
        <f aca="true" t="shared" si="11" ref="G32:M32">SUM(G33)</f>
        <v>52588.25</v>
      </c>
      <c r="H32" s="320">
        <f t="shared" si="11"/>
        <v>36407</v>
      </c>
      <c r="I32" s="325">
        <f t="shared" si="11"/>
        <v>45000</v>
      </c>
      <c r="J32" s="325">
        <f t="shared" si="11"/>
        <v>38000</v>
      </c>
      <c r="K32" s="325">
        <f t="shared" si="11"/>
        <v>36000</v>
      </c>
      <c r="L32" s="320">
        <f t="shared" si="11"/>
        <v>36000</v>
      </c>
      <c r="M32" s="321">
        <f t="shared" si="11"/>
        <v>36000</v>
      </c>
      <c r="O32" s="242">
        <f>SUM(O33)</f>
        <v>50.2</v>
      </c>
    </row>
    <row r="33" spans="1:15" ht="12.75">
      <c r="A33" s="185" t="s">
        <v>126</v>
      </c>
      <c r="B33" s="185">
        <v>41</v>
      </c>
      <c r="C33" s="227"/>
      <c r="D33" s="227"/>
      <c r="E33" s="227">
        <v>221004</v>
      </c>
      <c r="F33" s="228" t="s">
        <v>728</v>
      </c>
      <c r="G33" s="299">
        <v>52588.25</v>
      </c>
      <c r="H33" s="299">
        <v>36407</v>
      </c>
      <c r="I33" s="300">
        <v>45000</v>
      </c>
      <c r="J33" s="300">
        <v>38000</v>
      </c>
      <c r="K33" s="300">
        <v>36000</v>
      </c>
      <c r="L33" s="299">
        <v>36000</v>
      </c>
      <c r="M33" s="323">
        <v>36000</v>
      </c>
      <c r="O33" s="243">
        <v>50.2</v>
      </c>
    </row>
    <row r="34" spans="1:15" ht="12.75">
      <c r="A34" s="185" t="s">
        <v>128</v>
      </c>
      <c r="B34" s="185"/>
      <c r="C34" s="225"/>
      <c r="D34" s="225">
        <v>222</v>
      </c>
      <c r="E34" s="225"/>
      <c r="F34" s="226" t="s">
        <v>729</v>
      </c>
      <c r="G34" s="320">
        <f aca="true" t="shared" si="12" ref="G34:M34">SUM(G35)</f>
        <v>2407.61</v>
      </c>
      <c r="H34" s="320">
        <f t="shared" si="12"/>
        <v>6637.73</v>
      </c>
      <c r="I34" s="325">
        <f t="shared" si="12"/>
        <v>3000</v>
      </c>
      <c r="J34" s="325">
        <f t="shared" si="12"/>
        <v>3000</v>
      </c>
      <c r="K34" s="325">
        <f t="shared" si="12"/>
        <v>3000</v>
      </c>
      <c r="L34" s="325">
        <f t="shared" si="12"/>
        <v>3000</v>
      </c>
      <c r="M34" s="325">
        <f t="shared" si="12"/>
        <v>3000</v>
      </c>
      <c r="O34" s="242">
        <f>SUM(O35)</f>
        <v>3.8</v>
      </c>
    </row>
    <row r="35" spans="1:15" ht="12.75">
      <c r="A35" s="185" t="s">
        <v>130</v>
      </c>
      <c r="B35" s="185">
        <v>41</v>
      </c>
      <c r="C35" s="227"/>
      <c r="D35" s="227"/>
      <c r="E35" s="227">
        <v>222003</v>
      </c>
      <c r="F35" s="228" t="s">
        <v>730</v>
      </c>
      <c r="G35" s="326">
        <v>2407.61</v>
      </c>
      <c r="H35" s="326">
        <v>6637.73</v>
      </c>
      <c r="I35" s="300">
        <v>3000</v>
      </c>
      <c r="J35" s="327">
        <v>3000</v>
      </c>
      <c r="K35" s="300">
        <v>3000</v>
      </c>
      <c r="L35" s="326">
        <v>3000</v>
      </c>
      <c r="M35" s="328">
        <v>3000</v>
      </c>
      <c r="O35" s="243">
        <v>3.8</v>
      </c>
    </row>
    <row r="36" spans="1:15" ht="12.75">
      <c r="A36" s="185" t="s">
        <v>132</v>
      </c>
      <c r="B36" s="185"/>
      <c r="C36" s="225"/>
      <c r="D36" s="225">
        <v>223</v>
      </c>
      <c r="E36" s="225"/>
      <c r="F36" s="226" t="s">
        <v>731</v>
      </c>
      <c r="G36" s="320">
        <f>SUM(G37:G46)</f>
        <v>45516.95999999999</v>
      </c>
      <c r="H36" s="320">
        <f>SUM(H37:H46)</f>
        <v>113449.44</v>
      </c>
      <c r="I36" s="320">
        <f>SUM(I37:I46)</f>
        <v>102000</v>
      </c>
      <c r="J36" s="320">
        <f>SUM(J37:J46)</f>
        <v>109500</v>
      </c>
      <c r="K36" s="320">
        <f>SUM(K37:K46)</f>
        <v>103300</v>
      </c>
      <c r="L36" s="320">
        <f>SUM(L37:L45)</f>
        <v>103000</v>
      </c>
      <c r="M36" s="320">
        <f>SUM(M37:M45)</f>
        <v>103000</v>
      </c>
      <c r="O36" s="242">
        <f>SUM(O37:O41)</f>
        <v>49.800000000000004</v>
      </c>
    </row>
    <row r="37" spans="1:15" ht="12.75">
      <c r="A37" s="185" t="s">
        <v>134</v>
      </c>
      <c r="B37" s="185">
        <v>41</v>
      </c>
      <c r="C37" s="227"/>
      <c r="D37" s="227"/>
      <c r="E37" s="227">
        <v>223001</v>
      </c>
      <c r="F37" s="228" t="s">
        <v>732</v>
      </c>
      <c r="G37" s="299">
        <v>29415.67</v>
      </c>
      <c r="H37" s="299">
        <v>23457.8</v>
      </c>
      <c r="I37" s="300">
        <v>30000</v>
      </c>
      <c r="J37" s="300">
        <v>25000</v>
      </c>
      <c r="K37" s="300">
        <v>25000</v>
      </c>
      <c r="L37" s="299">
        <v>25000</v>
      </c>
      <c r="M37" s="323">
        <v>25000</v>
      </c>
      <c r="O37" s="243">
        <v>31.2</v>
      </c>
    </row>
    <row r="38" spans="1:15" ht="12.75">
      <c r="A38" s="185" t="s">
        <v>135</v>
      </c>
      <c r="B38" s="185">
        <v>41</v>
      </c>
      <c r="C38" s="227"/>
      <c r="D38" s="227"/>
      <c r="E38" s="227">
        <v>223001</v>
      </c>
      <c r="F38" s="228" t="s">
        <v>733</v>
      </c>
      <c r="G38" s="299">
        <v>12212.09</v>
      </c>
      <c r="H38" s="299">
        <v>10621.06</v>
      </c>
      <c r="I38" s="300">
        <v>10000</v>
      </c>
      <c r="J38" s="300">
        <v>10000</v>
      </c>
      <c r="K38" s="300">
        <v>10000</v>
      </c>
      <c r="L38" s="299">
        <v>10000</v>
      </c>
      <c r="M38" s="323">
        <v>10000</v>
      </c>
      <c r="O38" s="243">
        <v>11</v>
      </c>
    </row>
    <row r="39" spans="1:15" ht="12.75">
      <c r="A39" s="185" t="s">
        <v>222</v>
      </c>
      <c r="B39" s="185">
        <v>41</v>
      </c>
      <c r="C39" s="227"/>
      <c r="D39" s="227"/>
      <c r="E39" s="227">
        <v>223001</v>
      </c>
      <c r="F39" s="228" t="s">
        <v>734</v>
      </c>
      <c r="G39" s="299">
        <v>1938.2</v>
      </c>
      <c r="H39" s="299">
        <v>2308.35</v>
      </c>
      <c r="I39" s="300">
        <v>2000</v>
      </c>
      <c r="J39" s="300">
        <v>2000</v>
      </c>
      <c r="K39" s="300">
        <v>2000</v>
      </c>
      <c r="L39" s="299">
        <v>3000</v>
      </c>
      <c r="M39" s="323">
        <v>3000</v>
      </c>
      <c r="O39" s="243">
        <v>2.4</v>
      </c>
    </row>
    <row r="40" spans="1:15" ht="12.75">
      <c r="A40" s="185" t="s">
        <v>137</v>
      </c>
      <c r="B40" s="185">
        <v>41</v>
      </c>
      <c r="C40" s="227"/>
      <c r="D40" s="227"/>
      <c r="E40" s="227">
        <v>223003</v>
      </c>
      <c r="F40" s="228" t="s">
        <v>735</v>
      </c>
      <c r="G40" s="299">
        <v>1951</v>
      </c>
      <c r="H40" s="299">
        <v>6233.7</v>
      </c>
      <c r="I40" s="300">
        <v>2500</v>
      </c>
      <c r="J40" s="300">
        <v>5000</v>
      </c>
      <c r="K40" s="300">
        <v>5000</v>
      </c>
      <c r="L40" s="299">
        <v>5000</v>
      </c>
      <c r="M40" s="323">
        <v>5000</v>
      </c>
      <c r="O40" s="243">
        <v>5.2</v>
      </c>
    </row>
    <row r="41" spans="1:15" ht="12.75">
      <c r="A41" s="185" t="s">
        <v>178</v>
      </c>
      <c r="B41" s="185">
        <v>41</v>
      </c>
      <c r="C41" s="227"/>
      <c r="D41" s="227"/>
      <c r="E41" s="227">
        <v>223004</v>
      </c>
      <c r="F41" s="228" t="s">
        <v>736</v>
      </c>
      <c r="G41" s="299">
        <v>0</v>
      </c>
      <c r="H41" s="299">
        <v>1931.14</v>
      </c>
      <c r="I41" s="300"/>
      <c r="J41" s="300">
        <v>0</v>
      </c>
      <c r="K41" s="300"/>
      <c r="L41" s="299">
        <v>0</v>
      </c>
      <c r="M41" s="323">
        <v>0</v>
      </c>
      <c r="O41" s="243">
        <v>0</v>
      </c>
    </row>
    <row r="42" spans="1:15" ht="12.75">
      <c r="A42" s="185" t="s">
        <v>138</v>
      </c>
      <c r="B42" s="185">
        <v>41</v>
      </c>
      <c r="C42" s="227"/>
      <c r="D42" s="227"/>
      <c r="E42" s="227">
        <v>223002</v>
      </c>
      <c r="F42" s="228" t="s">
        <v>737</v>
      </c>
      <c r="G42" s="299"/>
      <c r="H42" s="299">
        <v>37171.98</v>
      </c>
      <c r="I42" s="300">
        <v>35000</v>
      </c>
      <c r="J42" s="300">
        <v>37000</v>
      </c>
      <c r="K42" s="300">
        <v>33500</v>
      </c>
      <c r="L42" s="299">
        <v>33000</v>
      </c>
      <c r="M42" s="323">
        <v>33000</v>
      </c>
      <c r="O42" s="243"/>
    </row>
    <row r="43" spans="1:15" ht="12.75">
      <c r="A43" s="185" t="s">
        <v>139</v>
      </c>
      <c r="B43" s="185">
        <v>41</v>
      </c>
      <c r="C43" s="227"/>
      <c r="D43" s="227"/>
      <c r="E43" s="227">
        <v>223002</v>
      </c>
      <c r="F43" s="228" t="s">
        <v>738</v>
      </c>
      <c r="G43" s="299"/>
      <c r="H43" s="299">
        <v>16107.41</v>
      </c>
      <c r="I43" s="300">
        <v>14000</v>
      </c>
      <c r="J43" s="300">
        <v>16000</v>
      </c>
      <c r="K43" s="300">
        <v>14300</v>
      </c>
      <c r="L43" s="299">
        <v>14000</v>
      </c>
      <c r="M43" s="323">
        <v>14000</v>
      </c>
      <c r="O43" s="243"/>
    </row>
    <row r="44" spans="1:15" ht="12.75">
      <c r="A44" s="185" t="s">
        <v>140</v>
      </c>
      <c r="B44" s="185">
        <v>41</v>
      </c>
      <c r="C44" s="227"/>
      <c r="D44" s="227"/>
      <c r="E44" s="227">
        <v>223002</v>
      </c>
      <c r="F44" s="228" t="s">
        <v>739</v>
      </c>
      <c r="G44" s="299"/>
      <c r="H44" s="299">
        <v>9378</v>
      </c>
      <c r="I44" s="300">
        <v>4000</v>
      </c>
      <c r="J44" s="300">
        <v>8000</v>
      </c>
      <c r="K44" s="300">
        <v>10000</v>
      </c>
      <c r="L44" s="299">
        <v>10000</v>
      </c>
      <c r="M44" s="323">
        <v>10000</v>
      </c>
      <c r="O44" s="243"/>
    </row>
    <row r="45" spans="1:15" ht="12.75">
      <c r="A45" s="185" t="s">
        <v>183</v>
      </c>
      <c r="B45" s="185">
        <v>41</v>
      </c>
      <c r="C45" s="227"/>
      <c r="D45" s="227"/>
      <c r="E45" s="227">
        <v>223002</v>
      </c>
      <c r="F45" s="228" t="s">
        <v>740</v>
      </c>
      <c r="G45" s="299"/>
      <c r="H45" s="299">
        <v>4730</v>
      </c>
      <c r="I45" s="300">
        <v>3000</v>
      </c>
      <c r="J45" s="300">
        <v>5000</v>
      </c>
      <c r="K45" s="300">
        <v>3000</v>
      </c>
      <c r="L45" s="299">
        <v>3000</v>
      </c>
      <c r="M45" s="323">
        <v>3000</v>
      </c>
      <c r="O45" s="243"/>
    </row>
    <row r="46" spans="1:15" ht="12.75">
      <c r="A46" s="185" t="s">
        <v>186</v>
      </c>
      <c r="B46" s="185">
        <v>41</v>
      </c>
      <c r="C46" s="227"/>
      <c r="D46" s="227"/>
      <c r="E46" s="227">
        <v>223001</v>
      </c>
      <c r="F46" s="228" t="s">
        <v>803</v>
      </c>
      <c r="G46" s="299"/>
      <c r="H46" s="299">
        <v>1510</v>
      </c>
      <c r="I46" s="300">
        <v>1500</v>
      </c>
      <c r="J46" s="300">
        <v>1500</v>
      </c>
      <c r="K46" s="300">
        <v>500</v>
      </c>
      <c r="L46" s="299">
        <v>500</v>
      </c>
      <c r="M46" s="323">
        <v>500</v>
      </c>
      <c r="O46" s="243"/>
    </row>
    <row r="47" spans="1:15" ht="12.75">
      <c r="A47" s="185" t="s">
        <v>188</v>
      </c>
      <c r="B47" s="185"/>
      <c r="C47" s="225"/>
      <c r="D47" s="225">
        <v>229</v>
      </c>
      <c r="E47" s="225"/>
      <c r="F47" s="226" t="s">
        <v>741</v>
      </c>
      <c r="G47" s="320">
        <f aca="true" t="shared" si="13" ref="G47:M47">SUM(G48)</f>
        <v>899.16</v>
      </c>
      <c r="H47" s="320">
        <f t="shared" si="13"/>
        <v>965.42</v>
      </c>
      <c r="I47" s="325">
        <f t="shared" si="13"/>
        <v>900</v>
      </c>
      <c r="J47" s="325">
        <f t="shared" si="13"/>
        <v>900</v>
      </c>
      <c r="K47" s="325">
        <f t="shared" si="13"/>
        <v>900</v>
      </c>
      <c r="L47" s="320">
        <f t="shared" si="13"/>
        <v>1000</v>
      </c>
      <c r="M47" s="321">
        <f t="shared" si="13"/>
        <v>1000</v>
      </c>
      <c r="O47" s="242">
        <f>SUM(O48)</f>
        <v>1</v>
      </c>
    </row>
    <row r="48" spans="1:15" ht="12.75">
      <c r="A48" s="185" t="s">
        <v>142</v>
      </c>
      <c r="B48" s="185">
        <v>41</v>
      </c>
      <c r="C48" s="227"/>
      <c r="D48" s="227"/>
      <c r="E48" s="227">
        <v>229005</v>
      </c>
      <c r="F48" s="228" t="s">
        <v>742</v>
      </c>
      <c r="G48" s="299">
        <v>899.16</v>
      </c>
      <c r="H48" s="299">
        <v>965.42</v>
      </c>
      <c r="I48" s="300">
        <v>900</v>
      </c>
      <c r="J48" s="300">
        <v>900</v>
      </c>
      <c r="K48" s="300">
        <v>900</v>
      </c>
      <c r="L48" s="299">
        <v>1000</v>
      </c>
      <c r="M48" s="323">
        <v>1000</v>
      </c>
      <c r="O48" s="243">
        <v>1</v>
      </c>
    </row>
    <row r="49" spans="1:15" ht="12.75">
      <c r="A49" s="185" t="s">
        <v>224</v>
      </c>
      <c r="B49" s="185"/>
      <c r="C49" s="223">
        <v>240</v>
      </c>
      <c r="D49" s="223"/>
      <c r="E49" s="223"/>
      <c r="F49" s="224" t="s">
        <v>743</v>
      </c>
      <c r="G49" s="318">
        <f>SUM(G50:G51)</f>
        <v>200</v>
      </c>
      <c r="H49" s="318">
        <v>0</v>
      </c>
      <c r="I49" s="324">
        <v>0</v>
      </c>
      <c r="J49" s="324">
        <v>0</v>
      </c>
      <c r="K49" s="324">
        <v>0</v>
      </c>
      <c r="L49" s="318">
        <v>0</v>
      </c>
      <c r="M49" s="319">
        <v>0</v>
      </c>
      <c r="O49" s="240">
        <v>0</v>
      </c>
    </row>
    <row r="50" spans="1:15" ht="12.75">
      <c r="A50" s="185" t="s">
        <v>144</v>
      </c>
      <c r="B50" s="185"/>
      <c r="C50" s="225"/>
      <c r="D50" s="225">
        <v>243</v>
      </c>
      <c r="E50" s="225"/>
      <c r="F50" s="226" t="s">
        <v>744</v>
      </c>
      <c r="G50" s="320">
        <v>200</v>
      </c>
      <c r="H50" s="320">
        <v>200</v>
      </c>
      <c r="I50" s="325"/>
      <c r="J50" s="320"/>
      <c r="K50" s="320"/>
      <c r="L50" s="320"/>
      <c r="M50" s="321"/>
      <c r="O50" s="242"/>
    </row>
    <row r="51" spans="1:15" ht="12.75">
      <c r="A51" s="185" t="s">
        <v>145</v>
      </c>
      <c r="B51" s="185"/>
      <c r="C51" s="225"/>
      <c r="D51" s="225">
        <v>244</v>
      </c>
      <c r="E51" s="225"/>
      <c r="F51" s="226" t="s">
        <v>745</v>
      </c>
      <c r="G51" s="320"/>
      <c r="H51" s="320"/>
      <c r="I51" s="325"/>
      <c r="J51" s="320"/>
      <c r="K51" s="320"/>
      <c r="L51" s="320">
        <v>0</v>
      </c>
      <c r="M51" s="321">
        <v>0</v>
      </c>
      <c r="O51" s="242">
        <v>0</v>
      </c>
    </row>
    <row r="52" spans="1:15" ht="12.75">
      <c r="A52" s="185" t="s">
        <v>146</v>
      </c>
      <c r="B52" s="185">
        <v>41</v>
      </c>
      <c r="C52" s="223">
        <v>290</v>
      </c>
      <c r="D52" s="223"/>
      <c r="E52" s="223"/>
      <c r="F52" s="224" t="s">
        <v>746</v>
      </c>
      <c r="G52" s="318">
        <f aca="true" t="shared" si="14" ref="G52:M52">SUM(G53)</f>
        <v>36499.280000000006</v>
      </c>
      <c r="H52" s="318">
        <f t="shared" si="14"/>
        <v>69014.53</v>
      </c>
      <c r="I52" s="324">
        <f t="shared" si="14"/>
        <v>56000</v>
      </c>
      <c r="J52" s="324">
        <f t="shared" si="14"/>
        <v>82746.04</v>
      </c>
      <c r="K52" s="324">
        <f t="shared" si="14"/>
        <v>62000</v>
      </c>
      <c r="L52" s="318">
        <f t="shared" si="14"/>
        <v>61000</v>
      </c>
      <c r="M52" s="319">
        <f t="shared" si="14"/>
        <v>61000</v>
      </c>
      <c r="O52" s="240">
        <f>SUM(O53)</f>
        <v>22</v>
      </c>
    </row>
    <row r="53" spans="1:15" ht="12.75">
      <c r="A53" s="185" t="s">
        <v>228</v>
      </c>
      <c r="B53" s="185"/>
      <c r="C53" s="225"/>
      <c r="D53" s="225">
        <v>292</v>
      </c>
      <c r="E53" s="225"/>
      <c r="F53" s="226" t="s">
        <v>747</v>
      </c>
      <c r="G53" s="320">
        <f>SUM(G54:G58)</f>
        <v>36499.280000000006</v>
      </c>
      <c r="H53" s="320">
        <f aca="true" t="shared" si="15" ref="H53:M53">SUM(H54:H58)</f>
        <v>69014.53</v>
      </c>
      <c r="I53" s="320">
        <f t="shared" si="15"/>
        <v>56000</v>
      </c>
      <c r="J53" s="320">
        <f t="shared" si="15"/>
        <v>82746.04</v>
      </c>
      <c r="K53" s="320">
        <f t="shared" si="15"/>
        <v>62000</v>
      </c>
      <c r="L53" s="320">
        <f t="shared" si="15"/>
        <v>61000</v>
      </c>
      <c r="M53" s="320">
        <f t="shared" si="15"/>
        <v>61000</v>
      </c>
      <c r="O53" s="242">
        <f>SUM(O54:O57)</f>
        <v>22</v>
      </c>
    </row>
    <row r="54" spans="1:15" ht="12.75" customHeight="1">
      <c r="A54" s="185" t="s">
        <v>148</v>
      </c>
      <c r="B54" s="185">
        <v>41</v>
      </c>
      <c r="C54" s="227"/>
      <c r="D54" s="227"/>
      <c r="E54" s="227">
        <v>292008</v>
      </c>
      <c r="F54" s="228" t="s">
        <v>748</v>
      </c>
      <c r="G54" s="299">
        <v>6612.71</v>
      </c>
      <c r="H54" s="299">
        <v>24243.34</v>
      </c>
      <c r="I54" s="300">
        <v>15000</v>
      </c>
      <c r="J54" s="300">
        <v>24000</v>
      </c>
      <c r="K54" s="300">
        <v>20000</v>
      </c>
      <c r="L54" s="299">
        <v>15000</v>
      </c>
      <c r="M54" s="323">
        <v>15000</v>
      </c>
      <c r="O54" s="243">
        <v>3.4</v>
      </c>
    </row>
    <row r="55" spans="1:15" ht="12.75">
      <c r="A55" s="185" t="s">
        <v>229</v>
      </c>
      <c r="B55" s="185">
        <v>41</v>
      </c>
      <c r="C55" s="227"/>
      <c r="D55" s="227"/>
      <c r="E55" s="227">
        <v>292012</v>
      </c>
      <c r="F55" s="228" t="s">
        <v>749</v>
      </c>
      <c r="G55" s="299">
        <v>535.04</v>
      </c>
      <c r="H55" s="299">
        <v>162</v>
      </c>
      <c r="I55" s="300">
        <v>1000</v>
      </c>
      <c r="J55" s="300">
        <v>10000</v>
      </c>
      <c r="K55" s="300">
        <v>1000</v>
      </c>
      <c r="L55" s="299">
        <v>1000</v>
      </c>
      <c r="M55" s="323">
        <v>1000</v>
      </c>
      <c r="O55" s="243">
        <v>12.3</v>
      </c>
    </row>
    <row r="56" spans="1:15" ht="12.75">
      <c r="A56" s="185" t="s">
        <v>150</v>
      </c>
      <c r="B56" s="185">
        <v>41</v>
      </c>
      <c r="C56" s="227"/>
      <c r="D56" s="227"/>
      <c r="E56" s="227">
        <v>292019</v>
      </c>
      <c r="F56" s="228" t="s">
        <v>750</v>
      </c>
      <c r="G56" s="299">
        <v>28347.52</v>
      </c>
      <c r="H56" s="299">
        <v>42260.07</v>
      </c>
      <c r="I56" s="300">
        <v>40000</v>
      </c>
      <c r="J56" s="300">
        <v>42000</v>
      </c>
      <c r="K56" s="300">
        <v>40000</v>
      </c>
      <c r="L56" s="299">
        <v>45000</v>
      </c>
      <c r="M56" s="323">
        <v>45000</v>
      </c>
      <c r="O56" s="243">
        <v>6.3</v>
      </c>
    </row>
    <row r="57" spans="1:15" s="98" customFormat="1" ht="12.75">
      <c r="A57" s="185" t="s">
        <v>231</v>
      </c>
      <c r="B57" s="185">
        <v>41</v>
      </c>
      <c r="C57" s="250"/>
      <c r="D57" s="250"/>
      <c r="E57" s="250">
        <v>292006</v>
      </c>
      <c r="F57" s="251" t="s">
        <v>751</v>
      </c>
      <c r="G57" s="334">
        <v>1004.01</v>
      </c>
      <c r="H57" s="334">
        <v>416.92</v>
      </c>
      <c r="I57" s="331"/>
      <c r="J57" s="331">
        <v>3246.04</v>
      </c>
      <c r="K57" s="331"/>
      <c r="L57" s="332">
        <v>0</v>
      </c>
      <c r="M57" s="333">
        <v>0</v>
      </c>
      <c r="O57" s="243">
        <v>0</v>
      </c>
    </row>
    <row r="58" spans="1:15" s="98" customFormat="1" ht="12.75">
      <c r="A58" s="185" t="s">
        <v>232</v>
      </c>
      <c r="B58" s="185">
        <v>41</v>
      </c>
      <c r="C58" s="250"/>
      <c r="D58" s="250"/>
      <c r="E58" s="250">
        <v>292027</v>
      </c>
      <c r="F58" s="251" t="s">
        <v>752</v>
      </c>
      <c r="G58" s="335">
        <v>0</v>
      </c>
      <c r="H58" s="335">
        <v>1932.2</v>
      </c>
      <c r="I58" s="336">
        <v>0</v>
      </c>
      <c r="J58" s="336">
        <v>3500</v>
      </c>
      <c r="K58" s="336">
        <v>1000</v>
      </c>
      <c r="L58" s="332"/>
      <c r="M58" s="333"/>
      <c r="O58" s="249">
        <f>SUM(O59)</f>
        <v>0</v>
      </c>
    </row>
    <row r="59" spans="1:15" ht="12.75">
      <c r="A59" s="185" t="s">
        <v>234</v>
      </c>
      <c r="B59" s="185"/>
      <c r="C59" s="247">
        <v>300</v>
      </c>
      <c r="D59" s="247"/>
      <c r="E59" s="247"/>
      <c r="F59" s="248" t="s">
        <v>692</v>
      </c>
      <c r="G59" s="316">
        <f>G60</f>
        <v>1535917.8100000003</v>
      </c>
      <c r="H59" s="316">
        <f>H60</f>
        <v>1451268.16</v>
      </c>
      <c r="I59" s="329">
        <f>SUM(I60)</f>
        <v>1394300</v>
      </c>
      <c r="J59" s="329">
        <f>SUM(J60)</f>
        <v>1384522.83</v>
      </c>
      <c r="K59" s="329">
        <f>SUM(K60)</f>
        <v>1363711</v>
      </c>
      <c r="L59" s="316">
        <f>SUM(L60)</f>
        <v>1290620</v>
      </c>
      <c r="M59" s="317">
        <f>SUM(M60)</f>
        <v>1291620</v>
      </c>
      <c r="O59" s="240">
        <f>SUM(O60:O61)</f>
        <v>0</v>
      </c>
    </row>
    <row r="60" spans="1:17" ht="12.75">
      <c r="A60" s="185" t="s">
        <v>236</v>
      </c>
      <c r="B60" s="185"/>
      <c r="C60" s="223">
        <v>310</v>
      </c>
      <c r="D60" s="223"/>
      <c r="E60" s="223"/>
      <c r="F60" s="224" t="s">
        <v>753</v>
      </c>
      <c r="G60" s="318">
        <f>G61+G64</f>
        <v>1535917.8100000003</v>
      </c>
      <c r="H60" s="318">
        <f>H61+H64</f>
        <v>1451268.16</v>
      </c>
      <c r="I60" s="318">
        <f>I61+I64</f>
        <v>1394300</v>
      </c>
      <c r="J60" s="318">
        <f>J61+J64</f>
        <v>1384522.83</v>
      </c>
      <c r="K60" s="318">
        <f>K61+K64</f>
        <v>1363711</v>
      </c>
      <c r="L60" s="318">
        <f aca="true" t="shared" si="16" ref="L60:Q60">SUM(L61:L64)</f>
        <v>1290620</v>
      </c>
      <c r="M60" s="318">
        <f t="shared" si="16"/>
        <v>1291620</v>
      </c>
      <c r="N60" s="318">
        <f t="shared" si="16"/>
        <v>0</v>
      </c>
      <c r="O60" s="318">
        <f t="shared" si="16"/>
        <v>0</v>
      </c>
      <c r="P60" s="318">
        <f t="shared" si="16"/>
        <v>0</v>
      </c>
      <c r="Q60" s="318">
        <f t="shared" si="16"/>
        <v>0</v>
      </c>
    </row>
    <row r="61" spans="1:15" ht="12.75">
      <c r="A61" s="185" t="s">
        <v>237</v>
      </c>
      <c r="B61" s="185"/>
      <c r="C61" s="225"/>
      <c r="D61" s="225">
        <v>311</v>
      </c>
      <c r="E61" s="225"/>
      <c r="F61" s="226" t="s">
        <v>754</v>
      </c>
      <c r="G61" s="456">
        <f aca="true" t="shared" si="17" ref="G61:M61">G62+G63</f>
        <v>26600</v>
      </c>
      <c r="H61" s="456">
        <f t="shared" si="17"/>
        <v>29264</v>
      </c>
      <c r="I61" s="456">
        <f t="shared" si="17"/>
        <v>25000</v>
      </c>
      <c r="J61" s="456">
        <f t="shared" si="17"/>
        <v>26440</v>
      </c>
      <c r="K61" s="456">
        <f t="shared" si="17"/>
        <v>2000</v>
      </c>
      <c r="L61" s="456">
        <f t="shared" si="17"/>
        <v>0</v>
      </c>
      <c r="M61" s="456">
        <f t="shared" si="17"/>
        <v>0</v>
      </c>
      <c r="O61" s="242">
        <f>SUM(O64:O91)</f>
        <v>0</v>
      </c>
    </row>
    <row r="62" spans="1:15" ht="12.75">
      <c r="A62" s="185" t="s">
        <v>240</v>
      </c>
      <c r="B62" s="185" t="s">
        <v>862</v>
      </c>
      <c r="C62" s="250"/>
      <c r="D62" s="250"/>
      <c r="E62" s="250"/>
      <c r="F62" s="251" t="s">
        <v>754</v>
      </c>
      <c r="G62" s="458">
        <v>26600</v>
      </c>
      <c r="H62" s="458">
        <v>29264</v>
      </c>
      <c r="I62" s="459">
        <v>25000</v>
      </c>
      <c r="J62" s="459">
        <v>25000</v>
      </c>
      <c r="K62" s="459"/>
      <c r="L62" s="455"/>
      <c r="M62" s="333"/>
      <c r="O62" s="242"/>
    </row>
    <row r="63" spans="1:15" ht="12.75">
      <c r="A63" s="185" t="s">
        <v>242</v>
      </c>
      <c r="B63" s="185">
        <v>71</v>
      </c>
      <c r="C63" s="250"/>
      <c r="D63" s="250"/>
      <c r="E63" s="250"/>
      <c r="F63" s="251" t="s">
        <v>863</v>
      </c>
      <c r="G63" s="458"/>
      <c r="H63" s="458"/>
      <c r="I63" s="459">
        <v>0</v>
      </c>
      <c r="J63" s="459">
        <v>1440</v>
      </c>
      <c r="K63" s="459">
        <v>2000</v>
      </c>
      <c r="L63" s="455"/>
      <c r="M63" s="333"/>
      <c r="O63" s="242"/>
    </row>
    <row r="64" spans="1:15" ht="12.75">
      <c r="A64" s="185" t="s">
        <v>243</v>
      </c>
      <c r="B64" s="185"/>
      <c r="C64" s="225"/>
      <c r="D64" s="225">
        <v>312</v>
      </c>
      <c r="E64" s="225"/>
      <c r="F64" s="226" t="s">
        <v>755</v>
      </c>
      <c r="G64" s="457">
        <f aca="true" t="shared" si="18" ref="G64:M64">SUM(G65:G99)</f>
        <v>1509317.8100000003</v>
      </c>
      <c r="H64" s="457">
        <f t="shared" si="18"/>
        <v>1422004.16</v>
      </c>
      <c r="I64" s="457">
        <f t="shared" si="18"/>
        <v>1369300</v>
      </c>
      <c r="J64" s="457">
        <f t="shared" si="18"/>
        <v>1358082.83</v>
      </c>
      <c r="K64" s="457">
        <f t="shared" si="18"/>
        <v>1361711</v>
      </c>
      <c r="L64" s="320">
        <f t="shared" si="18"/>
        <v>1290620</v>
      </c>
      <c r="M64" s="320">
        <f t="shared" si="18"/>
        <v>1291620</v>
      </c>
      <c r="O64" s="243">
        <v>0</v>
      </c>
    </row>
    <row r="65" spans="1:17" ht="12.75" customHeight="1">
      <c r="A65" s="185" t="s">
        <v>245</v>
      </c>
      <c r="B65" s="185">
        <v>111</v>
      </c>
      <c r="C65" s="227"/>
      <c r="D65" s="227"/>
      <c r="E65" s="227">
        <v>312001</v>
      </c>
      <c r="F65" s="228" t="s">
        <v>756</v>
      </c>
      <c r="G65" s="303">
        <v>8960</v>
      </c>
      <c r="H65" s="303">
        <v>21362.09</v>
      </c>
      <c r="I65" s="305">
        <v>0</v>
      </c>
      <c r="J65" s="305">
        <v>3840</v>
      </c>
      <c r="K65" s="305">
        <v>0</v>
      </c>
      <c r="L65" s="303">
        <v>0</v>
      </c>
      <c r="M65" s="330">
        <v>0</v>
      </c>
      <c r="N65" s="227"/>
      <c r="O65" s="227"/>
      <c r="P65" s="227"/>
      <c r="Q65" s="227"/>
    </row>
    <row r="66" spans="1:17" ht="12.75">
      <c r="A66" s="185" t="s">
        <v>246</v>
      </c>
      <c r="B66" s="185">
        <v>111</v>
      </c>
      <c r="C66" s="227"/>
      <c r="D66" s="227"/>
      <c r="E66" s="227">
        <v>312001</v>
      </c>
      <c r="F66" s="228" t="s">
        <v>757</v>
      </c>
      <c r="G66" s="303">
        <v>19122</v>
      </c>
      <c r="H66" s="303">
        <v>13240</v>
      </c>
      <c r="I66" s="305">
        <v>14000</v>
      </c>
      <c r="J66" s="305">
        <v>14000</v>
      </c>
      <c r="K66" s="305">
        <v>14000</v>
      </c>
      <c r="L66" s="303">
        <v>15000</v>
      </c>
      <c r="M66" s="330">
        <v>15000</v>
      </c>
      <c r="N66" s="227">
        <v>111</v>
      </c>
      <c r="O66" s="227"/>
      <c r="P66" s="227"/>
      <c r="Q66" s="227">
        <v>312001</v>
      </c>
    </row>
    <row r="67" spans="1:17" ht="12.75">
      <c r="A67" s="185" t="s">
        <v>247</v>
      </c>
      <c r="B67" s="185">
        <v>111</v>
      </c>
      <c r="C67" s="227"/>
      <c r="D67" s="227"/>
      <c r="E67" s="227">
        <v>312001</v>
      </c>
      <c r="F67" s="228" t="s">
        <v>758</v>
      </c>
      <c r="G67" s="303">
        <v>3668.6</v>
      </c>
      <c r="H67" s="303">
        <v>2888.4</v>
      </c>
      <c r="I67" s="305">
        <v>4000</v>
      </c>
      <c r="J67" s="305">
        <v>4000</v>
      </c>
      <c r="K67" s="305">
        <v>5500</v>
      </c>
      <c r="L67" s="303">
        <v>4000</v>
      </c>
      <c r="M67" s="330">
        <v>4000</v>
      </c>
      <c r="N67" s="227">
        <v>111</v>
      </c>
      <c r="O67" s="227"/>
      <c r="P67" s="227"/>
      <c r="Q67" s="227">
        <v>312001</v>
      </c>
    </row>
    <row r="68" spans="1:17" ht="12.75">
      <c r="A68" s="185" t="s">
        <v>248</v>
      </c>
      <c r="B68" s="185">
        <v>111</v>
      </c>
      <c r="C68" s="227"/>
      <c r="D68" s="227"/>
      <c r="E68" s="227">
        <v>312001</v>
      </c>
      <c r="F68" s="228" t="s">
        <v>759</v>
      </c>
      <c r="G68" s="303">
        <v>19878.85</v>
      </c>
      <c r="H68" s="303">
        <v>16319.45</v>
      </c>
      <c r="I68" s="305">
        <v>20000</v>
      </c>
      <c r="J68" s="305">
        <v>20000</v>
      </c>
      <c r="K68" s="305">
        <v>16000</v>
      </c>
      <c r="L68" s="303">
        <v>20000</v>
      </c>
      <c r="M68" s="330">
        <v>20000</v>
      </c>
      <c r="N68" s="227">
        <v>111</v>
      </c>
      <c r="O68" s="227"/>
      <c r="P68" s="227"/>
      <c r="Q68" s="227">
        <v>312001</v>
      </c>
    </row>
    <row r="69" spans="1:17" ht="12.75">
      <c r="A69" s="185" t="s">
        <v>249</v>
      </c>
      <c r="B69" s="185">
        <v>111</v>
      </c>
      <c r="C69" s="227"/>
      <c r="D69" s="227"/>
      <c r="E69" s="227">
        <v>312001</v>
      </c>
      <c r="F69" s="228" t="s">
        <v>760</v>
      </c>
      <c r="G69" s="303">
        <v>19965</v>
      </c>
      <c r="H69" s="303">
        <v>18348</v>
      </c>
      <c r="I69" s="305">
        <v>20000</v>
      </c>
      <c r="J69" s="305">
        <v>17081</v>
      </c>
      <c r="K69" s="305">
        <v>17000</v>
      </c>
      <c r="L69" s="303">
        <v>17000</v>
      </c>
      <c r="M69" s="330">
        <v>17000</v>
      </c>
      <c r="N69" s="227">
        <v>111</v>
      </c>
      <c r="O69" s="227"/>
      <c r="P69" s="227"/>
      <c r="Q69" s="227">
        <v>312001</v>
      </c>
    </row>
    <row r="70" spans="1:17" ht="12.75">
      <c r="A70" s="185" t="s">
        <v>250</v>
      </c>
      <c r="B70" s="185">
        <v>111</v>
      </c>
      <c r="C70" s="227"/>
      <c r="D70" s="227"/>
      <c r="E70" s="227">
        <v>312001</v>
      </c>
      <c r="F70" s="228" t="s">
        <v>761</v>
      </c>
      <c r="G70" s="303">
        <v>8164</v>
      </c>
      <c r="H70" s="303">
        <v>10471</v>
      </c>
      <c r="I70" s="305">
        <v>8000</v>
      </c>
      <c r="J70" s="305">
        <v>8000</v>
      </c>
      <c r="K70" s="305">
        <v>15000</v>
      </c>
      <c r="L70" s="303">
        <v>10000</v>
      </c>
      <c r="M70" s="330">
        <v>10000</v>
      </c>
      <c r="N70" s="227">
        <v>111</v>
      </c>
      <c r="O70" s="227"/>
      <c r="P70" s="227"/>
      <c r="Q70" s="227">
        <v>312001</v>
      </c>
    </row>
    <row r="71" spans="1:17" ht="12.75">
      <c r="A71" s="185" t="s">
        <v>251</v>
      </c>
      <c r="B71" s="185">
        <v>111</v>
      </c>
      <c r="C71" s="227"/>
      <c r="D71" s="227"/>
      <c r="E71" s="227">
        <v>312001</v>
      </c>
      <c r="F71" s="228" t="s">
        <v>818</v>
      </c>
      <c r="G71" s="303">
        <v>10800</v>
      </c>
      <c r="H71" s="303">
        <v>0</v>
      </c>
      <c r="I71" s="305"/>
      <c r="J71" s="305"/>
      <c r="K71" s="305">
        <v>6200</v>
      </c>
      <c r="L71" s="303"/>
      <c r="M71" s="330"/>
      <c r="N71" s="227">
        <v>111</v>
      </c>
      <c r="O71" s="227"/>
      <c r="P71" s="227"/>
      <c r="Q71" s="227">
        <v>312001</v>
      </c>
    </row>
    <row r="72" spans="1:17" ht="12.75">
      <c r="A72" s="185" t="s">
        <v>253</v>
      </c>
      <c r="B72" s="185">
        <v>111</v>
      </c>
      <c r="C72" s="227"/>
      <c r="D72" s="227"/>
      <c r="E72" s="227">
        <v>312001</v>
      </c>
      <c r="F72" s="228" t="s">
        <v>762</v>
      </c>
      <c r="G72" s="303">
        <v>23525</v>
      </c>
      <c r="H72" s="303">
        <v>22468</v>
      </c>
      <c r="I72" s="305">
        <v>22000</v>
      </c>
      <c r="J72" s="305">
        <v>22000</v>
      </c>
      <c r="K72" s="305">
        <v>22000</v>
      </c>
      <c r="L72" s="303">
        <v>22000</v>
      </c>
      <c r="M72" s="330">
        <v>22000</v>
      </c>
      <c r="N72" s="227"/>
      <c r="O72" s="227"/>
      <c r="P72" s="227"/>
      <c r="Q72" s="227"/>
    </row>
    <row r="73" spans="1:17" ht="12.75">
      <c r="A73" s="185" t="s">
        <v>254</v>
      </c>
      <c r="B73" s="185">
        <v>111</v>
      </c>
      <c r="C73" s="227"/>
      <c r="D73" s="227"/>
      <c r="E73" s="227">
        <v>312001</v>
      </c>
      <c r="F73" s="228" t="s">
        <v>763</v>
      </c>
      <c r="G73" s="303">
        <v>6884</v>
      </c>
      <c r="H73" s="303">
        <v>10080</v>
      </c>
      <c r="I73" s="305">
        <v>11000</v>
      </c>
      <c r="J73" s="305">
        <v>7304</v>
      </c>
      <c r="K73" s="305">
        <v>7000</v>
      </c>
      <c r="L73" s="303">
        <v>7000</v>
      </c>
      <c r="M73" s="330">
        <v>7000</v>
      </c>
      <c r="N73" s="227">
        <v>111</v>
      </c>
      <c r="O73" s="227"/>
      <c r="P73" s="227"/>
      <c r="Q73" s="227">
        <v>312001</v>
      </c>
    </row>
    <row r="74" spans="1:17" ht="12.75">
      <c r="A74" s="185" t="s">
        <v>255</v>
      </c>
      <c r="B74" s="185">
        <v>111</v>
      </c>
      <c r="C74" s="227"/>
      <c r="D74" s="227"/>
      <c r="E74" s="227">
        <v>312001</v>
      </c>
      <c r="F74" s="228" t="s">
        <v>764</v>
      </c>
      <c r="G74" s="303">
        <v>1556.6</v>
      </c>
      <c r="H74" s="303">
        <v>2252.2</v>
      </c>
      <c r="I74" s="305">
        <v>2000</v>
      </c>
      <c r="J74" s="305">
        <v>3000</v>
      </c>
      <c r="K74" s="305">
        <v>2000</v>
      </c>
      <c r="L74" s="303">
        <v>2500</v>
      </c>
      <c r="M74" s="330">
        <v>2500</v>
      </c>
      <c r="N74" s="227">
        <v>111</v>
      </c>
      <c r="O74" s="227"/>
      <c r="P74" s="227"/>
      <c r="Q74" s="227">
        <v>312001</v>
      </c>
    </row>
    <row r="75" spans="1:17" ht="12.75">
      <c r="A75" s="185" t="s">
        <v>257</v>
      </c>
      <c r="B75" s="185">
        <v>111</v>
      </c>
      <c r="C75" s="227"/>
      <c r="D75" s="227"/>
      <c r="E75" s="250">
        <v>312012</v>
      </c>
      <c r="F75" s="228" t="s">
        <v>765</v>
      </c>
      <c r="G75" s="303">
        <v>8880.25</v>
      </c>
      <c r="H75" s="303">
        <v>9086.42</v>
      </c>
      <c r="I75" s="305">
        <v>8800</v>
      </c>
      <c r="J75" s="305">
        <v>9102.57</v>
      </c>
      <c r="K75" s="305">
        <v>9300</v>
      </c>
      <c r="L75" s="303">
        <v>9000</v>
      </c>
      <c r="M75" s="330">
        <v>9000</v>
      </c>
      <c r="N75" s="227">
        <v>111</v>
      </c>
      <c r="O75" s="227"/>
      <c r="P75" s="227"/>
      <c r="Q75" s="227">
        <v>312001</v>
      </c>
    </row>
    <row r="76" spans="1:17" ht="12.75">
      <c r="A76" s="185" t="s">
        <v>259</v>
      </c>
      <c r="B76" s="185">
        <v>111</v>
      </c>
      <c r="C76" s="227"/>
      <c r="D76" s="227"/>
      <c r="E76" s="250">
        <v>312012</v>
      </c>
      <c r="F76" s="228" t="s">
        <v>766</v>
      </c>
      <c r="G76" s="303">
        <v>2364.78</v>
      </c>
      <c r="H76" s="303">
        <v>2358.18</v>
      </c>
      <c r="I76" s="305">
        <v>2400</v>
      </c>
      <c r="J76" s="305">
        <v>2347.95</v>
      </c>
      <c r="K76" s="305">
        <v>2350</v>
      </c>
      <c r="L76" s="303">
        <v>2400</v>
      </c>
      <c r="M76" s="330">
        <v>2400</v>
      </c>
      <c r="N76" s="227">
        <v>111</v>
      </c>
      <c r="O76" s="227"/>
      <c r="P76" s="227"/>
      <c r="Q76" s="250">
        <v>312001</v>
      </c>
    </row>
    <row r="77" spans="1:17" ht="12.75">
      <c r="A77" s="185" t="s">
        <v>260</v>
      </c>
      <c r="B77" s="185">
        <v>111</v>
      </c>
      <c r="C77" s="227"/>
      <c r="D77" s="227"/>
      <c r="E77" s="250">
        <v>312012</v>
      </c>
      <c r="F77" s="228" t="s">
        <v>767</v>
      </c>
      <c r="G77" s="303">
        <v>2703.72</v>
      </c>
      <c r="H77" s="303">
        <v>2384.97</v>
      </c>
      <c r="I77" s="305">
        <v>2700</v>
      </c>
      <c r="J77" s="305">
        <v>2397.54</v>
      </c>
      <c r="K77" s="305">
        <v>2400</v>
      </c>
      <c r="L77" s="303">
        <v>2500</v>
      </c>
      <c r="M77" s="330">
        <v>2500</v>
      </c>
      <c r="N77" s="227"/>
      <c r="O77" s="227"/>
      <c r="P77" s="227"/>
      <c r="Q77" s="250"/>
    </row>
    <row r="78" spans="1:17" ht="12.75">
      <c r="A78" s="185" t="s">
        <v>261</v>
      </c>
      <c r="B78" s="185">
        <v>111</v>
      </c>
      <c r="C78" s="227"/>
      <c r="D78" s="227"/>
      <c r="E78" s="250">
        <v>312012</v>
      </c>
      <c r="F78" s="228" t="s">
        <v>768</v>
      </c>
      <c r="G78" s="303">
        <v>1390.31</v>
      </c>
      <c r="H78" s="303">
        <v>1099.39</v>
      </c>
      <c r="I78" s="305">
        <v>1400</v>
      </c>
      <c r="J78" s="305">
        <v>1093.26</v>
      </c>
      <c r="K78" s="305">
        <v>1100</v>
      </c>
      <c r="L78" s="303">
        <v>1200</v>
      </c>
      <c r="M78" s="330">
        <v>1200</v>
      </c>
      <c r="N78" s="227">
        <v>111</v>
      </c>
      <c r="O78" s="227"/>
      <c r="P78" s="227"/>
      <c r="Q78" s="250">
        <v>312001</v>
      </c>
    </row>
    <row r="79" spans="1:17" ht="12.75">
      <c r="A79" s="185" t="s">
        <v>262</v>
      </c>
      <c r="B79" s="185">
        <v>111</v>
      </c>
      <c r="C79" s="227"/>
      <c r="D79" s="227"/>
      <c r="E79" s="250">
        <v>312012</v>
      </c>
      <c r="F79" s="228" t="s">
        <v>769</v>
      </c>
      <c r="G79" s="303">
        <v>23851.71</v>
      </c>
      <c r="H79" s="303">
        <v>23667.57</v>
      </c>
      <c r="I79" s="305">
        <v>23000</v>
      </c>
      <c r="J79" s="305">
        <v>23535.51</v>
      </c>
      <c r="K79" s="305">
        <v>23600</v>
      </c>
      <c r="L79" s="303">
        <v>24000</v>
      </c>
      <c r="M79" s="330">
        <v>25000</v>
      </c>
      <c r="N79" s="227">
        <v>111</v>
      </c>
      <c r="O79" s="227"/>
      <c r="P79" s="227"/>
      <c r="Q79" s="250">
        <v>312001</v>
      </c>
    </row>
    <row r="80" spans="1:17" ht="12.75">
      <c r="A80" s="185" t="s">
        <v>263</v>
      </c>
      <c r="B80" s="185">
        <v>111</v>
      </c>
      <c r="C80" s="227"/>
      <c r="D80" s="227"/>
      <c r="E80" s="250">
        <v>312012</v>
      </c>
      <c r="F80" s="228" t="s">
        <v>770</v>
      </c>
      <c r="G80" s="303">
        <v>1090151</v>
      </c>
      <c r="H80" s="303">
        <v>1147278</v>
      </c>
      <c r="I80" s="305">
        <v>1162000</v>
      </c>
      <c r="J80" s="305">
        <v>1152741</v>
      </c>
      <c r="K80" s="305">
        <v>1152741</v>
      </c>
      <c r="L80" s="303">
        <v>1100000</v>
      </c>
      <c r="M80" s="330">
        <v>1100000</v>
      </c>
      <c r="N80" s="227">
        <v>111</v>
      </c>
      <c r="O80" s="227"/>
      <c r="P80" s="227"/>
      <c r="Q80" s="250">
        <v>312001</v>
      </c>
    </row>
    <row r="81" spans="1:17" ht="12.75">
      <c r="A81" s="185" t="s">
        <v>264</v>
      </c>
      <c r="B81" s="185">
        <v>111</v>
      </c>
      <c r="C81" s="227"/>
      <c r="D81" s="227"/>
      <c r="E81" s="250">
        <v>312001</v>
      </c>
      <c r="F81" s="228" t="s">
        <v>864</v>
      </c>
      <c r="G81" s="303"/>
      <c r="H81" s="303"/>
      <c r="I81" s="305"/>
      <c r="J81" s="305">
        <v>1840</v>
      </c>
      <c r="K81" s="305">
        <v>5520</v>
      </c>
      <c r="L81" s="303">
        <v>5520</v>
      </c>
      <c r="M81" s="330">
        <v>5520</v>
      </c>
      <c r="N81" s="227"/>
      <c r="O81" s="227"/>
      <c r="P81" s="227"/>
      <c r="Q81" s="250"/>
    </row>
    <row r="82" spans="1:17" ht="12.75">
      <c r="A82" s="185" t="s">
        <v>265</v>
      </c>
      <c r="B82" s="185">
        <v>111</v>
      </c>
      <c r="C82" s="227"/>
      <c r="D82" s="227"/>
      <c r="E82" s="250">
        <v>312001</v>
      </c>
      <c r="F82" s="228" t="s">
        <v>771</v>
      </c>
      <c r="G82" s="303">
        <v>23618</v>
      </c>
      <c r="H82" s="303">
        <v>324</v>
      </c>
      <c r="I82" s="305"/>
      <c r="J82" s="305">
        <v>0</v>
      </c>
      <c r="K82" s="305">
        <v>0</v>
      </c>
      <c r="L82" s="303"/>
      <c r="M82" s="330"/>
      <c r="N82" s="227">
        <v>111</v>
      </c>
      <c r="O82" s="227"/>
      <c r="P82" s="227"/>
      <c r="Q82" s="250">
        <v>312001</v>
      </c>
    </row>
    <row r="83" spans="1:17" ht="12.75">
      <c r="A83" s="185" t="s">
        <v>266</v>
      </c>
      <c r="B83" s="185">
        <v>111</v>
      </c>
      <c r="C83" s="227"/>
      <c r="D83" s="227"/>
      <c r="E83" s="227">
        <v>312001</v>
      </c>
      <c r="F83" s="228" t="s">
        <v>859</v>
      </c>
      <c r="G83" s="303">
        <v>0</v>
      </c>
      <c r="H83" s="303">
        <v>8800</v>
      </c>
      <c r="I83" s="305">
        <v>0</v>
      </c>
      <c r="J83" s="305"/>
      <c r="K83" s="305"/>
      <c r="L83" s="303">
        <v>0</v>
      </c>
      <c r="M83" s="330">
        <v>0</v>
      </c>
      <c r="N83" s="227">
        <v>111</v>
      </c>
      <c r="O83" s="227"/>
      <c r="P83" s="227"/>
      <c r="Q83" s="250">
        <v>312001</v>
      </c>
    </row>
    <row r="84" spans="1:17" ht="12.75">
      <c r="A84" s="185" t="s">
        <v>268</v>
      </c>
      <c r="B84" s="185">
        <v>111</v>
      </c>
      <c r="C84" s="227"/>
      <c r="D84" s="227"/>
      <c r="E84" s="227">
        <v>312001</v>
      </c>
      <c r="F84" s="228" t="s">
        <v>775</v>
      </c>
      <c r="G84" s="303">
        <v>76800</v>
      </c>
      <c r="H84" s="303">
        <v>37178.48</v>
      </c>
      <c r="I84" s="305">
        <v>0</v>
      </c>
      <c r="J84" s="305">
        <v>0</v>
      </c>
      <c r="K84" s="305">
        <v>0</v>
      </c>
      <c r="L84" s="303"/>
      <c r="M84" s="330"/>
      <c r="N84" s="227">
        <v>111</v>
      </c>
      <c r="O84" s="227"/>
      <c r="P84" s="227"/>
      <c r="Q84" s="250">
        <v>312001</v>
      </c>
    </row>
    <row r="85" spans="1:17" ht="12.75">
      <c r="A85" s="185" t="s">
        <v>269</v>
      </c>
      <c r="B85" s="185">
        <v>111</v>
      </c>
      <c r="C85" s="227"/>
      <c r="D85" s="227"/>
      <c r="E85" s="227">
        <v>312001</v>
      </c>
      <c r="F85" s="228" t="s">
        <v>821</v>
      </c>
      <c r="G85" s="303">
        <v>9000</v>
      </c>
      <c r="H85" s="303">
        <v>5800</v>
      </c>
      <c r="I85" s="305">
        <v>5000</v>
      </c>
      <c r="J85" s="305">
        <v>4800</v>
      </c>
      <c r="K85" s="305">
        <v>5000</v>
      </c>
      <c r="L85" s="303">
        <v>5000</v>
      </c>
      <c r="M85" s="330">
        <v>5000</v>
      </c>
      <c r="N85" s="227">
        <v>111</v>
      </c>
      <c r="O85" s="227"/>
      <c r="P85" s="227"/>
      <c r="Q85" s="250">
        <v>312001</v>
      </c>
    </row>
    <row r="86" spans="1:17" ht="12.75">
      <c r="A86" s="185" t="s">
        <v>270</v>
      </c>
      <c r="B86" s="185">
        <v>111</v>
      </c>
      <c r="C86" s="227"/>
      <c r="D86" s="227"/>
      <c r="E86" s="227">
        <v>312001</v>
      </c>
      <c r="F86" s="228" t="s">
        <v>865</v>
      </c>
      <c r="G86" s="299"/>
      <c r="H86" s="299"/>
      <c r="I86" s="300">
        <v>6000</v>
      </c>
      <c r="J86" s="300">
        <v>4000</v>
      </c>
      <c r="K86" s="300">
        <v>4000</v>
      </c>
      <c r="L86" s="299">
        <v>4000</v>
      </c>
      <c r="M86" s="323">
        <v>4000</v>
      </c>
      <c r="N86" s="227">
        <v>1152</v>
      </c>
      <c r="O86" s="227"/>
      <c r="P86" s="227"/>
      <c r="Q86" s="227">
        <v>312002</v>
      </c>
    </row>
    <row r="87" spans="1:17" ht="12.75">
      <c r="A87" s="185" t="s">
        <v>271</v>
      </c>
      <c r="B87" s="424">
        <v>111</v>
      </c>
      <c r="C87" s="230"/>
      <c r="D87" s="230"/>
      <c r="E87" s="230">
        <v>312001</v>
      </c>
      <c r="F87" s="231" t="s">
        <v>777</v>
      </c>
      <c r="G87" s="299">
        <v>7947.5</v>
      </c>
      <c r="H87" s="299">
        <v>0</v>
      </c>
      <c r="I87" s="300"/>
      <c r="J87" s="300">
        <v>0</v>
      </c>
      <c r="K87" s="300"/>
      <c r="L87" s="299"/>
      <c r="M87" s="323"/>
      <c r="N87" s="227">
        <v>1161</v>
      </c>
      <c r="O87" s="227"/>
      <c r="P87" s="227"/>
      <c r="Q87" s="227">
        <v>312002</v>
      </c>
    </row>
    <row r="88" spans="1:17" ht="12.75">
      <c r="A88" s="185" t="s">
        <v>272</v>
      </c>
      <c r="B88" s="424" t="s">
        <v>831</v>
      </c>
      <c r="C88" s="230"/>
      <c r="D88" s="230"/>
      <c r="E88" s="230">
        <v>312007</v>
      </c>
      <c r="F88" s="231" t="s">
        <v>773</v>
      </c>
      <c r="G88" s="337">
        <v>10286.3</v>
      </c>
      <c r="H88" s="337">
        <v>13199.72</v>
      </c>
      <c r="I88" s="313">
        <v>10000</v>
      </c>
      <c r="J88" s="313">
        <v>10000</v>
      </c>
      <c r="K88" s="313">
        <v>12000</v>
      </c>
      <c r="L88" s="303">
        <v>8000</v>
      </c>
      <c r="M88" s="330">
        <v>8000</v>
      </c>
      <c r="N88" s="230">
        <v>71</v>
      </c>
      <c r="O88" s="230"/>
      <c r="P88" s="230"/>
      <c r="Q88" s="230">
        <v>312007</v>
      </c>
    </row>
    <row r="89" spans="1:17" ht="12.75">
      <c r="A89" s="185" t="s">
        <v>274</v>
      </c>
      <c r="B89" s="424" t="s">
        <v>831</v>
      </c>
      <c r="C89" s="230"/>
      <c r="D89" s="230"/>
      <c r="E89" s="230">
        <v>312011</v>
      </c>
      <c r="F89" s="231" t="s">
        <v>774</v>
      </c>
      <c r="G89" s="337">
        <v>12300</v>
      </c>
      <c r="H89" s="337">
        <v>7713</v>
      </c>
      <c r="I89" s="313">
        <v>8000</v>
      </c>
      <c r="J89" s="313">
        <v>8000</v>
      </c>
      <c r="K89" s="313">
        <v>5000</v>
      </c>
      <c r="L89" s="303">
        <v>5000</v>
      </c>
      <c r="M89" s="330">
        <v>5000</v>
      </c>
      <c r="N89" s="230">
        <v>111</v>
      </c>
      <c r="O89" s="230"/>
      <c r="P89" s="230"/>
      <c r="Q89" s="230">
        <v>312001</v>
      </c>
    </row>
    <row r="90" spans="1:17" ht="12.75">
      <c r="A90" s="185" t="s">
        <v>275</v>
      </c>
      <c r="B90" s="424" t="s">
        <v>831</v>
      </c>
      <c r="C90" s="230"/>
      <c r="D90" s="230"/>
      <c r="E90" s="230">
        <v>312007</v>
      </c>
      <c r="F90" s="231" t="s">
        <v>824</v>
      </c>
      <c r="G90" s="337"/>
      <c r="H90" s="337">
        <v>7660.75</v>
      </c>
      <c r="I90" s="313">
        <v>4000</v>
      </c>
      <c r="J90" s="313">
        <v>4000</v>
      </c>
      <c r="K90" s="313">
        <v>4000</v>
      </c>
      <c r="L90" s="303">
        <v>4000</v>
      </c>
      <c r="M90" s="330">
        <v>4000</v>
      </c>
      <c r="N90" s="230"/>
      <c r="O90" s="230"/>
      <c r="P90" s="230"/>
      <c r="Q90" s="230"/>
    </row>
    <row r="91" spans="1:17" ht="12.75">
      <c r="A91" s="185" t="s">
        <v>277</v>
      </c>
      <c r="B91" s="424" t="s">
        <v>831</v>
      </c>
      <c r="C91" s="230"/>
      <c r="D91" s="230"/>
      <c r="E91" s="230">
        <v>325</v>
      </c>
      <c r="F91" s="231" t="s">
        <v>822</v>
      </c>
      <c r="G91" s="337">
        <v>4200</v>
      </c>
      <c r="H91" s="337">
        <v>0</v>
      </c>
      <c r="I91" s="313">
        <v>5000</v>
      </c>
      <c r="J91" s="313">
        <v>5000</v>
      </c>
      <c r="K91" s="313">
        <v>0</v>
      </c>
      <c r="L91" s="303"/>
      <c r="M91" s="330"/>
      <c r="N91" s="230">
        <v>71</v>
      </c>
      <c r="O91" s="230"/>
      <c r="P91" s="230"/>
      <c r="Q91" s="230">
        <v>312007</v>
      </c>
    </row>
    <row r="92" spans="1:17" ht="12.75">
      <c r="A92" s="185" t="s">
        <v>278</v>
      </c>
      <c r="B92" s="424" t="s">
        <v>831</v>
      </c>
      <c r="C92" s="230"/>
      <c r="D92" s="230"/>
      <c r="E92" s="230">
        <v>325</v>
      </c>
      <c r="F92" s="231" t="s">
        <v>776</v>
      </c>
      <c r="G92" s="337">
        <v>3780</v>
      </c>
      <c r="H92" s="337">
        <v>0</v>
      </c>
      <c r="I92" s="313"/>
      <c r="J92" s="313">
        <v>0</v>
      </c>
      <c r="K92" s="313"/>
      <c r="L92" s="303"/>
      <c r="M92" s="330"/>
      <c r="N92" s="230">
        <v>111</v>
      </c>
      <c r="O92" s="230"/>
      <c r="P92" s="230"/>
      <c r="Q92" s="230">
        <v>312007</v>
      </c>
    </row>
    <row r="93" spans="1:17" ht="12.75">
      <c r="A93" s="185" t="s">
        <v>280</v>
      </c>
      <c r="B93" s="424" t="s">
        <v>2</v>
      </c>
      <c r="C93" s="230"/>
      <c r="D93" s="230"/>
      <c r="E93" s="230">
        <v>312002</v>
      </c>
      <c r="F93" s="231" t="s">
        <v>772</v>
      </c>
      <c r="G93" s="337">
        <v>7337.08</v>
      </c>
      <c r="H93" s="337">
        <v>0</v>
      </c>
      <c r="I93" s="313">
        <v>0</v>
      </c>
      <c r="J93" s="313"/>
      <c r="K93" s="313"/>
      <c r="L93" s="303">
        <v>0</v>
      </c>
      <c r="M93" s="330">
        <v>0</v>
      </c>
      <c r="N93" s="231"/>
      <c r="O93" s="231"/>
      <c r="P93" s="231"/>
      <c r="Q93" s="231"/>
    </row>
    <row r="94" spans="1:13" ht="12.75">
      <c r="A94" s="185" t="s">
        <v>282</v>
      </c>
      <c r="B94" s="424" t="s">
        <v>2</v>
      </c>
      <c r="C94" s="230"/>
      <c r="D94" s="230"/>
      <c r="E94" s="230">
        <v>312001</v>
      </c>
      <c r="F94" s="231" t="s">
        <v>819</v>
      </c>
      <c r="G94" s="337">
        <v>48986.4</v>
      </c>
      <c r="H94" s="337">
        <v>0</v>
      </c>
      <c r="I94" s="313">
        <v>0</v>
      </c>
      <c r="J94" s="313">
        <v>0</v>
      </c>
      <c r="K94" s="313"/>
      <c r="L94" s="303">
        <v>0</v>
      </c>
      <c r="M94" s="330">
        <v>0</v>
      </c>
    </row>
    <row r="95" spans="1:13" ht="12.75">
      <c r="A95" s="185" t="s">
        <v>283</v>
      </c>
      <c r="B95" s="424" t="s">
        <v>4</v>
      </c>
      <c r="C95" s="230"/>
      <c r="D95" s="230"/>
      <c r="E95" s="230">
        <v>312001</v>
      </c>
      <c r="F95" s="231" t="s">
        <v>820</v>
      </c>
      <c r="G95" s="337">
        <v>1432.29</v>
      </c>
      <c r="H95" s="337">
        <v>0</v>
      </c>
      <c r="I95" s="313"/>
      <c r="J95" s="313"/>
      <c r="K95" s="313"/>
      <c r="L95" s="303"/>
      <c r="M95" s="330"/>
    </row>
    <row r="96" spans="1:13" ht="12.75">
      <c r="A96" s="185" t="s">
        <v>285</v>
      </c>
      <c r="B96" s="424" t="s">
        <v>6</v>
      </c>
      <c r="C96" s="230"/>
      <c r="D96" s="230"/>
      <c r="E96" s="230">
        <v>312001</v>
      </c>
      <c r="F96" s="231" t="s">
        <v>817</v>
      </c>
      <c r="G96" s="337">
        <v>33951.94</v>
      </c>
      <c r="H96" s="337">
        <v>0</v>
      </c>
      <c r="I96" s="313">
        <v>0</v>
      </c>
      <c r="J96" s="313">
        <v>0</v>
      </c>
      <c r="K96" s="313"/>
      <c r="L96" s="303">
        <v>0</v>
      </c>
      <c r="M96" s="330">
        <v>0</v>
      </c>
    </row>
    <row r="97" spans="1:13" ht="12.75">
      <c r="A97" s="185" t="s">
        <v>369</v>
      </c>
      <c r="B97" s="424" t="s">
        <v>8</v>
      </c>
      <c r="C97" s="230"/>
      <c r="D97" s="230"/>
      <c r="E97" s="230">
        <v>312001</v>
      </c>
      <c r="F97" s="231" t="s">
        <v>816</v>
      </c>
      <c r="G97" s="337">
        <v>3994.34</v>
      </c>
      <c r="H97" s="337">
        <v>0</v>
      </c>
      <c r="I97" s="313"/>
      <c r="J97" s="313">
        <v>0</v>
      </c>
      <c r="K97" s="313"/>
      <c r="L97" s="303"/>
      <c r="M97" s="330"/>
    </row>
    <row r="98" spans="1:13" ht="12.75">
      <c r="A98" s="185" t="s">
        <v>286</v>
      </c>
      <c r="B98" s="424" t="s">
        <v>833</v>
      </c>
      <c r="C98" s="230"/>
      <c r="D98" s="230"/>
      <c r="E98" s="426">
        <v>312001</v>
      </c>
      <c r="F98" s="231" t="s">
        <v>835</v>
      </c>
      <c r="G98" s="303">
        <v>11744.57</v>
      </c>
      <c r="H98" s="303">
        <v>38024.54</v>
      </c>
      <c r="I98" s="331">
        <v>25500</v>
      </c>
      <c r="J98" s="331">
        <v>25500</v>
      </c>
      <c r="K98" s="331">
        <v>25500</v>
      </c>
      <c r="L98" s="332">
        <v>20000</v>
      </c>
      <c r="M98" s="333">
        <v>20000</v>
      </c>
    </row>
    <row r="99" spans="1:13" ht="12.75">
      <c r="A99" s="185" t="s">
        <v>287</v>
      </c>
      <c r="B99" s="424" t="s">
        <v>834</v>
      </c>
      <c r="C99" s="230"/>
      <c r="D99" s="230"/>
      <c r="E99" s="426">
        <v>312001</v>
      </c>
      <c r="F99" s="231" t="s">
        <v>836</v>
      </c>
      <c r="G99" s="303">
        <v>2073.57</v>
      </c>
      <c r="H99" s="303">
        <v>0</v>
      </c>
      <c r="I99" s="331">
        <v>4500</v>
      </c>
      <c r="J99" s="331">
        <v>4500</v>
      </c>
      <c r="K99" s="331">
        <v>4500</v>
      </c>
      <c r="L99" s="332">
        <v>2500</v>
      </c>
      <c r="M99" s="333">
        <v>2500</v>
      </c>
    </row>
    <row r="100" spans="1:13" ht="13.5" thickBot="1">
      <c r="A100" s="185" t="s">
        <v>370</v>
      </c>
      <c r="B100" s="425"/>
      <c r="C100" s="683"/>
      <c r="D100" s="683"/>
      <c r="E100" s="683"/>
      <c r="F100" s="683"/>
      <c r="G100" s="338">
        <f aca="true" t="shared" si="19" ref="G100:M100">G4+G24+G59</f>
        <v>4055424.750000001</v>
      </c>
      <c r="H100" s="338">
        <f t="shared" si="19"/>
        <v>4089143.2399999993</v>
      </c>
      <c r="I100" s="339">
        <f t="shared" si="19"/>
        <v>4030900</v>
      </c>
      <c r="J100" s="339">
        <f t="shared" si="19"/>
        <v>4187117.87</v>
      </c>
      <c r="K100" s="339">
        <f t="shared" si="19"/>
        <v>4326811</v>
      </c>
      <c r="L100" s="340">
        <f t="shared" si="19"/>
        <v>4360320</v>
      </c>
      <c r="M100" s="341">
        <f t="shared" si="19"/>
        <v>4361320</v>
      </c>
    </row>
    <row r="101" spans="1:8" ht="14.25">
      <c r="A101" s="253"/>
      <c r="B101" s="253"/>
      <c r="C101" s="253"/>
      <c r="D101" s="253"/>
      <c r="E101" s="253"/>
      <c r="F101" s="253"/>
      <c r="G101" s="254"/>
      <c r="H101" s="254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</sheetData>
  <sheetProtection selectLockedCells="1" selectUnlockedCells="1"/>
  <mergeCells count="9">
    <mergeCell ref="C100:F100"/>
    <mergeCell ref="A1:H1"/>
    <mergeCell ref="A2:A3"/>
    <mergeCell ref="C2:C3"/>
    <mergeCell ref="D2:D3"/>
    <mergeCell ref="E2:E3"/>
    <mergeCell ref="F2:F3"/>
    <mergeCell ref="G2:M2"/>
    <mergeCell ref="B2:B3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5" fitToWidth="1"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zoomScale="124" zoomScaleNormal="124" zoomScalePageLayoutView="0" workbookViewId="0" topLeftCell="C5">
      <selection activeCell="K23" sqref="K23"/>
    </sheetView>
  </sheetViews>
  <sheetFormatPr defaultColWidth="11.57421875" defaultRowHeight="12.75"/>
  <cols>
    <col min="1" max="1" width="6.00390625" style="0" customWidth="1"/>
    <col min="2" max="2" width="5.140625" style="0" customWidth="1"/>
    <col min="3" max="3" width="26.00390625" style="0" customWidth="1"/>
    <col min="4" max="4" width="15.7109375" style="0" customWidth="1"/>
    <col min="5" max="5" width="14.00390625" style="0" customWidth="1"/>
    <col min="6" max="7" width="15.421875" style="0" customWidth="1"/>
    <col min="8" max="8" width="15.421875" style="3" customWidth="1"/>
    <col min="9" max="10" width="15.421875" style="0" customWidth="1"/>
  </cols>
  <sheetData>
    <row r="2" spans="2:10" ht="27.75" customHeight="1">
      <c r="B2" s="554" t="s">
        <v>17</v>
      </c>
      <c r="C2" s="554"/>
      <c r="D2" s="554"/>
      <c r="E2" s="554"/>
      <c r="F2" s="554"/>
      <c r="G2" s="554"/>
      <c r="H2" s="554"/>
      <c r="I2" s="554"/>
      <c r="J2" s="554"/>
    </row>
    <row r="3" ht="12.75">
      <c r="A3" s="4"/>
    </row>
    <row r="4" spans="2:10" ht="12.75">
      <c r="B4" s="555"/>
      <c r="C4" s="555"/>
      <c r="D4" s="556" t="s">
        <v>18</v>
      </c>
      <c r="E4" s="556"/>
      <c r="F4" s="556"/>
      <c r="G4" s="556"/>
      <c r="H4" s="556"/>
      <c r="I4" s="556"/>
      <c r="J4" s="556"/>
    </row>
    <row r="5" spans="2:10" ht="13.5" customHeight="1">
      <c r="B5" s="555"/>
      <c r="C5" s="555"/>
      <c r="D5" s="557" t="s">
        <v>938</v>
      </c>
      <c r="E5" s="557" t="s">
        <v>858</v>
      </c>
      <c r="F5" s="558" t="s">
        <v>939</v>
      </c>
      <c r="G5" s="559" t="s">
        <v>940</v>
      </c>
      <c r="H5" s="560" t="s">
        <v>19</v>
      </c>
      <c r="I5" s="560" t="s">
        <v>837</v>
      </c>
      <c r="J5" s="560" t="s">
        <v>931</v>
      </c>
    </row>
    <row r="6" spans="2:10" ht="50.25" customHeight="1">
      <c r="B6" s="555"/>
      <c r="C6" s="555"/>
      <c r="D6" s="557"/>
      <c r="E6" s="557"/>
      <c r="F6" s="558"/>
      <c r="G6" s="559"/>
      <c r="H6" s="560"/>
      <c r="I6" s="560"/>
      <c r="J6" s="560"/>
    </row>
    <row r="7" spans="2:10" ht="12.75">
      <c r="B7" s="5"/>
      <c r="C7" s="6" t="s">
        <v>20</v>
      </c>
      <c r="D7" s="463">
        <f>'14_Sumarizácia'!C5</f>
        <v>4055424.750000001</v>
      </c>
      <c r="E7" s="464">
        <f>'14_Sumarizácia'!D5</f>
        <v>4089143.2399999993</v>
      </c>
      <c r="F7" s="463">
        <f>'14_Sumarizácia'!E5</f>
        <v>4030900</v>
      </c>
      <c r="G7" s="463">
        <f>'14_Sumarizácia'!F5</f>
        <v>4187117.87</v>
      </c>
      <c r="H7" s="465">
        <f>'14_Sumarizácia'!G5</f>
        <v>4326811</v>
      </c>
      <c r="I7" s="463">
        <f>'14_Sumarizácia'!H5</f>
        <v>4360320</v>
      </c>
      <c r="J7" s="463">
        <f>'14_Sumarizácia'!I5</f>
        <v>4361320</v>
      </c>
    </row>
    <row r="8" spans="2:10" ht="12.75">
      <c r="B8" s="7"/>
      <c r="C8" s="8" t="s">
        <v>21</v>
      </c>
      <c r="D8" s="466">
        <f>'14_Sumarizácia'!C6</f>
        <v>3813404.2899999996</v>
      </c>
      <c r="E8" s="480">
        <f>'14_Sumarizácia'!D6</f>
        <v>3797360.3499999996</v>
      </c>
      <c r="F8" s="466">
        <f>'14_Sumarizácia'!E6</f>
        <v>3777020</v>
      </c>
      <c r="G8" s="466">
        <f>'14_Sumarizácia'!F6</f>
        <v>3845359.9799999995</v>
      </c>
      <c r="H8" s="467">
        <f>'14_Sumarizácia'!G6</f>
        <v>3865601</v>
      </c>
      <c r="I8" s="466">
        <f>'14_Sumarizácia'!H6</f>
        <v>3706630</v>
      </c>
      <c r="J8" s="466">
        <f>'14_Sumarizácia'!I6</f>
        <v>3696371.1</v>
      </c>
    </row>
    <row r="9" spans="2:10" ht="12.75">
      <c r="B9" s="9"/>
      <c r="C9" s="10" t="s">
        <v>22</v>
      </c>
      <c r="D9" s="468"/>
      <c r="E9" s="469"/>
      <c r="F9" s="468"/>
      <c r="G9" s="468"/>
      <c r="H9" s="470"/>
      <c r="I9" s="468"/>
      <c r="J9" s="468"/>
    </row>
    <row r="10" spans="2:10" ht="12.75">
      <c r="B10" s="9"/>
      <c r="C10" s="10" t="s">
        <v>23</v>
      </c>
      <c r="D10" s="471">
        <f aca="true" t="shared" si="0" ref="D10:J10">D8-D11-D12-D13</f>
        <v>2405307.9899999993</v>
      </c>
      <c r="E10" s="473">
        <f t="shared" si="0"/>
        <v>2133413.4099999997</v>
      </c>
      <c r="F10" s="471">
        <f t="shared" si="0"/>
        <v>2080020</v>
      </c>
      <c r="G10" s="471">
        <f t="shared" si="0"/>
        <v>2147566.0799999996</v>
      </c>
      <c r="H10" s="472">
        <f t="shared" si="0"/>
        <v>2175360</v>
      </c>
      <c r="I10" s="471">
        <f t="shared" si="0"/>
        <v>2038130</v>
      </c>
      <c r="J10" s="471">
        <f t="shared" si="0"/>
        <v>2027871.1</v>
      </c>
    </row>
    <row r="11" spans="2:10" ht="12.75">
      <c r="B11" s="9"/>
      <c r="C11" s="10" t="s">
        <v>24</v>
      </c>
      <c r="D11" s="471">
        <f>'8_Vzdelávanie BV'!F124</f>
        <v>1345096.3</v>
      </c>
      <c r="E11" s="473">
        <f>'8_Vzdelávanie BV'!G124</f>
        <v>1453738.42</v>
      </c>
      <c r="F11" s="471">
        <f>'8_Vzdelávanie BV'!H124</f>
        <v>1477000</v>
      </c>
      <c r="G11" s="471">
        <f>'8_Vzdelávanie BV'!I124</f>
        <v>1477793.9</v>
      </c>
      <c r="H11" s="472">
        <f>'8_Vzdelávanie BV'!J124</f>
        <v>1464741</v>
      </c>
      <c r="I11" s="471">
        <f>'8_Vzdelávanie BV'!K124</f>
        <v>1438000</v>
      </c>
      <c r="J11" s="471">
        <f>'8_Vzdelávanie BV'!L124</f>
        <v>1438000</v>
      </c>
    </row>
    <row r="12" spans="2:10" ht="12.75">
      <c r="B12" s="9"/>
      <c r="C12" s="10" t="s">
        <v>378</v>
      </c>
      <c r="D12" s="518">
        <f>'8_Vzdelávanie BV'!F108</f>
        <v>63000</v>
      </c>
      <c r="E12" s="473">
        <f>'8_Vzdelávanie BV'!G108</f>
        <v>64185.03999999999</v>
      </c>
      <c r="F12" s="471">
        <f>'8_Vzdelávanie BV'!H108</f>
        <v>68000</v>
      </c>
      <c r="G12" s="471">
        <f>'8_Vzdelávanie BV'!I108</f>
        <v>68000</v>
      </c>
      <c r="H12" s="472">
        <f>'8_Vzdelávanie BV'!J108</f>
        <v>69000</v>
      </c>
      <c r="I12" s="471">
        <f>'8_Vzdelávanie BV'!K108</f>
        <v>69000</v>
      </c>
      <c r="J12" s="471">
        <f>'8_Vzdelávanie BV'!L108</f>
        <v>69000</v>
      </c>
    </row>
    <row r="13" spans="2:10" ht="12.75">
      <c r="B13" s="9"/>
      <c r="C13" s="10" t="s">
        <v>25</v>
      </c>
      <c r="D13" s="519"/>
      <c r="E13" s="473">
        <f>'8_Vzdelávanie BV'!G104</f>
        <v>146023.47999999998</v>
      </c>
      <c r="F13" s="471">
        <v>152000</v>
      </c>
      <c r="G13" s="471">
        <v>152000</v>
      </c>
      <c r="H13" s="472">
        <f>'8_Vzdelávanie BV'!J104</f>
        <v>156500</v>
      </c>
      <c r="I13" s="471">
        <f>'8_Vzdelávanie BV'!K104</f>
        <v>161500</v>
      </c>
      <c r="J13" s="471">
        <f>'8_Vzdelávanie BV'!L104</f>
        <v>161500</v>
      </c>
    </row>
    <row r="14" spans="2:10" ht="12.75">
      <c r="B14" s="9"/>
      <c r="C14" s="10" t="s">
        <v>26</v>
      </c>
      <c r="D14" s="520">
        <f aca="true" t="shared" si="1" ref="D14:J14">D7-D8</f>
        <v>242020.46000000136</v>
      </c>
      <c r="E14" s="474">
        <f t="shared" si="1"/>
        <v>291782.88999999966</v>
      </c>
      <c r="F14" s="475">
        <f t="shared" si="1"/>
        <v>253880</v>
      </c>
      <c r="G14" s="475">
        <f t="shared" si="1"/>
        <v>341757.8900000006</v>
      </c>
      <c r="H14" s="476">
        <f t="shared" si="1"/>
        <v>461210</v>
      </c>
      <c r="I14" s="475">
        <f t="shared" si="1"/>
        <v>653690</v>
      </c>
      <c r="J14" s="475">
        <f t="shared" si="1"/>
        <v>664948.8999999999</v>
      </c>
    </row>
    <row r="15" spans="2:10" ht="12.75">
      <c r="B15" s="9"/>
      <c r="C15" s="10"/>
      <c r="D15" s="468"/>
      <c r="E15" s="469"/>
      <c r="F15" s="468"/>
      <c r="G15" s="468"/>
      <c r="H15" s="470"/>
      <c r="I15" s="468"/>
      <c r="J15" s="468"/>
    </row>
    <row r="16" spans="2:10" ht="12.75">
      <c r="B16" s="11"/>
      <c r="C16" s="12" t="s">
        <v>27</v>
      </c>
      <c r="D16" s="477">
        <f>'14_Sumarizácia'!C22</f>
        <v>438081.48</v>
      </c>
      <c r="E16" s="478">
        <f>'14_Sumarizácia'!D22</f>
        <v>54462.71</v>
      </c>
      <c r="F16" s="477">
        <f>'14_Sumarizácia'!E22</f>
        <v>847574</v>
      </c>
      <c r="G16" s="477">
        <f>'14_Sumarizácia'!F22</f>
        <v>150300</v>
      </c>
      <c r="H16" s="479">
        <f>'14_Sumarizácia'!G22</f>
        <v>575616.82</v>
      </c>
      <c r="I16" s="477">
        <f>'14_Sumarizácia'!H22</f>
        <v>15000</v>
      </c>
      <c r="J16" s="477">
        <f>'14_Sumarizácia'!I22</f>
        <v>15000</v>
      </c>
    </row>
    <row r="17" spans="2:10" ht="12.75">
      <c r="B17" s="7"/>
      <c r="C17" s="8" t="s">
        <v>28</v>
      </c>
      <c r="D17" s="466">
        <f>'14_Sumarizácia'!C23</f>
        <v>1889740.45</v>
      </c>
      <c r="E17" s="480">
        <f>'14_Sumarizácia'!D23</f>
        <v>118113.41999999998</v>
      </c>
      <c r="F17" s="466">
        <f>'14_Sumarizácia'!E23</f>
        <v>1843484</v>
      </c>
      <c r="G17" s="466">
        <f>'14_Sumarizácia'!F23</f>
        <v>2555104.06</v>
      </c>
      <c r="H17" s="467">
        <f>'14_Sumarizácia'!G23</f>
        <v>144550</v>
      </c>
      <c r="I17" s="466">
        <f>'14_Sumarizácia'!H23</f>
        <v>146095</v>
      </c>
      <c r="J17" s="466">
        <f>'14_Sumarizácia'!I23</f>
        <v>102700</v>
      </c>
    </row>
    <row r="18" spans="2:10" ht="12.75">
      <c r="B18" s="9"/>
      <c r="C18" s="13" t="s">
        <v>26</v>
      </c>
      <c r="D18" s="475">
        <f aca="true" t="shared" si="2" ref="D18:J18">D16-D17</f>
        <v>-1451658.97</v>
      </c>
      <c r="E18" s="474">
        <f t="shared" si="2"/>
        <v>-63650.709999999985</v>
      </c>
      <c r="F18" s="475">
        <f t="shared" si="2"/>
        <v>-995910</v>
      </c>
      <c r="G18" s="475">
        <f t="shared" si="2"/>
        <v>-2404804.06</v>
      </c>
      <c r="H18" s="476">
        <f t="shared" si="2"/>
        <v>431066.81999999995</v>
      </c>
      <c r="I18" s="475">
        <f t="shared" si="2"/>
        <v>-131095</v>
      </c>
      <c r="J18" s="475">
        <f t="shared" si="2"/>
        <v>-87700</v>
      </c>
    </row>
    <row r="19" spans="2:10" ht="12.75">
      <c r="B19" s="521"/>
      <c r="C19" s="524"/>
      <c r="D19" s="468"/>
      <c r="E19" s="469"/>
      <c r="F19" s="468"/>
      <c r="G19" s="468"/>
      <c r="H19" s="470"/>
      <c r="I19" s="468"/>
      <c r="J19" s="468"/>
    </row>
    <row r="20" spans="2:10" ht="12.75">
      <c r="B20" s="522"/>
      <c r="C20" s="525" t="s">
        <v>29</v>
      </c>
      <c r="D20" s="481">
        <v>1709100</v>
      </c>
      <c r="E20" s="482">
        <f>'13_ Finančné operácie'!E6</f>
        <v>22710.2</v>
      </c>
      <c r="F20" s="481">
        <f>'13_ Finančné operácie'!F6</f>
        <v>1093310</v>
      </c>
      <c r="G20" s="481">
        <f>'13_ Finančné operácie'!G6</f>
        <v>1692432.9780000001</v>
      </c>
      <c r="H20" s="483">
        <f>'13_ Finančné operácie'!H6</f>
        <v>0</v>
      </c>
      <c r="I20" s="481">
        <f>'13_ Finančné operácie'!I6</f>
        <v>0</v>
      </c>
      <c r="J20" s="481">
        <f>'13_ Finančné operácie'!J6</f>
        <v>0</v>
      </c>
    </row>
    <row r="21" spans="2:10" ht="12.75">
      <c r="B21" s="14"/>
      <c r="C21" s="523" t="s">
        <v>30</v>
      </c>
      <c r="D21" s="484">
        <v>1148000</v>
      </c>
      <c r="E21" s="485">
        <f>'13_ Finančné operácie'!E12</f>
        <v>271405.3</v>
      </c>
      <c r="F21" s="484">
        <f>'13_ Finančné operácie'!F12</f>
        <v>314600</v>
      </c>
      <c r="G21" s="484">
        <f>'13_ Finančné operácie'!G12</f>
        <v>303196</v>
      </c>
      <c r="H21" s="486">
        <f>'13_ Finančné operácie'!H12</f>
        <v>815616.82</v>
      </c>
      <c r="I21" s="484">
        <f>'13_ Finančné operácie'!I12</f>
        <v>255000</v>
      </c>
      <c r="J21" s="484">
        <f>'13_ Finančné operácie'!J12</f>
        <v>255000</v>
      </c>
    </row>
    <row r="22" spans="2:10" ht="12.75">
      <c r="B22" s="16"/>
      <c r="C22" s="10" t="s">
        <v>26</v>
      </c>
      <c r="D22" s="487">
        <f aca="true" t="shared" si="3" ref="D22:J22">D20-D21</f>
        <v>561100</v>
      </c>
      <c r="E22" s="488">
        <f t="shared" si="3"/>
        <v>-248695.09999999998</v>
      </c>
      <c r="F22" s="487">
        <f t="shared" si="3"/>
        <v>778710</v>
      </c>
      <c r="G22" s="487">
        <f t="shared" si="3"/>
        <v>1389236.9780000001</v>
      </c>
      <c r="H22" s="489">
        <f t="shared" si="3"/>
        <v>-815616.82</v>
      </c>
      <c r="I22" s="487">
        <f t="shared" si="3"/>
        <v>-255000</v>
      </c>
      <c r="J22" s="487">
        <f t="shared" si="3"/>
        <v>-255000</v>
      </c>
    </row>
    <row r="23" spans="2:10" ht="12.75">
      <c r="B23" s="16"/>
      <c r="C23" s="17"/>
      <c r="D23" s="490"/>
      <c r="E23" s="491"/>
      <c r="F23" s="490"/>
      <c r="G23" s="490"/>
      <c r="H23" s="492"/>
      <c r="I23" s="490"/>
      <c r="J23" s="490"/>
    </row>
    <row r="24" spans="2:10" ht="12.75">
      <c r="B24" s="16"/>
      <c r="C24" s="17" t="s">
        <v>31</v>
      </c>
      <c r="D24" s="490">
        <f aca="true" t="shared" si="4" ref="D24:J25">D7+D16+D20</f>
        <v>6202606.23</v>
      </c>
      <c r="E24" s="491">
        <f t="shared" si="4"/>
        <v>4166316.1499999994</v>
      </c>
      <c r="F24" s="490">
        <f t="shared" si="4"/>
        <v>5971784</v>
      </c>
      <c r="G24" s="490">
        <f t="shared" si="4"/>
        <v>6029850.848</v>
      </c>
      <c r="H24" s="492">
        <f t="shared" si="4"/>
        <v>4902427.82</v>
      </c>
      <c r="I24" s="490">
        <f t="shared" si="4"/>
        <v>4375320</v>
      </c>
      <c r="J24" s="490">
        <f t="shared" si="4"/>
        <v>4376320</v>
      </c>
    </row>
    <row r="25" spans="2:10" ht="12.75">
      <c r="B25" s="18"/>
      <c r="C25" s="19" t="s">
        <v>32</v>
      </c>
      <c r="D25" s="490">
        <f t="shared" si="4"/>
        <v>6851144.739999999</v>
      </c>
      <c r="E25" s="491">
        <f t="shared" si="4"/>
        <v>4186879.0699999994</v>
      </c>
      <c r="F25" s="490">
        <f t="shared" si="4"/>
        <v>5935104</v>
      </c>
      <c r="G25" s="490">
        <f t="shared" si="4"/>
        <v>6703660.039999999</v>
      </c>
      <c r="H25" s="492">
        <f t="shared" si="4"/>
        <v>4825767.82</v>
      </c>
      <c r="I25" s="490">
        <f t="shared" si="4"/>
        <v>4107725</v>
      </c>
      <c r="J25" s="490">
        <f t="shared" si="4"/>
        <v>4054071.1</v>
      </c>
    </row>
    <row r="26" spans="2:10" ht="12.75">
      <c r="B26" s="20"/>
      <c r="C26" s="21" t="s">
        <v>33</v>
      </c>
      <c r="D26" s="493">
        <f aca="true" t="shared" si="5" ref="D26:J26">D24-D25</f>
        <v>-648538.5099999988</v>
      </c>
      <c r="E26" s="494">
        <f t="shared" si="5"/>
        <v>-20562.919999999925</v>
      </c>
      <c r="F26" s="493">
        <f t="shared" si="5"/>
        <v>36680</v>
      </c>
      <c r="G26" s="493">
        <f t="shared" si="5"/>
        <v>-673809.1919999989</v>
      </c>
      <c r="H26" s="495">
        <f t="shared" si="5"/>
        <v>76660</v>
      </c>
      <c r="I26" s="493">
        <f t="shared" si="5"/>
        <v>267595</v>
      </c>
      <c r="J26" s="493">
        <f t="shared" si="5"/>
        <v>322248.8999999999</v>
      </c>
    </row>
  </sheetData>
  <sheetProtection selectLockedCells="1" selectUnlockedCells="1"/>
  <mergeCells count="10">
    <mergeCell ref="B2:J2"/>
    <mergeCell ref="B4:C6"/>
    <mergeCell ref="D4:J4"/>
    <mergeCell ref="D5:D6"/>
    <mergeCell ref="E5:E6"/>
    <mergeCell ref="F5:F6"/>
    <mergeCell ref="G5:G6"/>
    <mergeCell ref="H5:H6"/>
    <mergeCell ref="I5:I6"/>
    <mergeCell ref="J5:J6"/>
  </mergeCells>
  <printOptions verticalCentered="1"/>
  <pageMargins left="0.11805555555555555" right="0.19652777777777777" top="0.7479166666666667" bottom="0.747916666666666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"/>
  <sheetViews>
    <sheetView zoomScale="124" zoomScaleNormal="124" zoomScalePageLayoutView="0" workbookViewId="0" topLeftCell="A1">
      <selection activeCell="I19" sqref="I19"/>
    </sheetView>
  </sheetViews>
  <sheetFormatPr defaultColWidth="11.57421875" defaultRowHeight="12.75"/>
  <cols>
    <col min="1" max="1" width="39.00390625" style="0" customWidth="1"/>
  </cols>
  <sheetData>
    <row r="1" spans="2:6" ht="12.75">
      <c r="B1" s="561"/>
      <c r="C1" s="561"/>
      <c r="D1" s="561"/>
      <c r="E1" s="561"/>
      <c r="F1" s="561"/>
    </row>
  </sheetData>
  <sheetProtection selectLockedCells="1" selectUnlockedCells="1"/>
  <mergeCells count="1">
    <mergeCell ref="B1:F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0"/>
  <sheetViews>
    <sheetView zoomScalePageLayoutView="0" workbookViewId="0" topLeftCell="A1">
      <selection activeCell="A1" sqref="A1:I41"/>
    </sheetView>
  </sheetViews>
  <sheetFormatPr defaultColWidth="11.57421875" defaultRowHeight="12.75"/>
  <cols>
    <col min="1" max="1" width="3.8515625" style="23" customWidth="1"/>
    <col min="2" max="2" width="56.28125" style="23" customWidth="1"/>
    <col min="3" max="4" width="18.421875" style="291" customWidth="1"/>
    <col min="5" max="5" width="18.421875" style="294" customWidth="1"/>
    <col min="6" max="6" width="18.421875" style="291" customWidth="1"/>
    <col min="7" max="7" width="18.421875" style="552" customWidth="1"/>
    <col min="8" max="9" width="18.421875" style="291" customWidth="1"/>
    <col min="10" max="10" width="14.7109375" style="23" bestFit="1" customWidth="1"/>
    <col min="11" max="16384" width="11.57421875" style="23" customWidth="1"/>
  </cols>
  <sheetData>
    <row r="2" spans="1:9" ht="15" customHeight="1">
      <c r="A2" s="565" t="s">
        <v>34</v>
      </c>
      <c r="B2" s="565"/>
      <c r="C2" s="566" t="s">
        <v>35</v>
      </c>
      <c r="D2" s="566"/>
      <c r="E2" s="566"/>
      <c r="F2" s="566"/>
      <c r="G2" s="566"/>
      <c r="H2" s="566"/>
      <c r="I2" s="566"/>
    </row>
    <row r="3" spans="1:9" ht="15" customHeight="1">
      <c r="A3" s="565"/>
      <c r="B3" s="565"/>
      <c r="C3" s="567" t="s">
        <v>845</v>
      </c>
      <c r="D3" s="567" t="s">
        <v>936</v>
      </c>
      <c r="E3" s="567" t="s">
        <v>937</v>
      </c>
      <c r="F3" s="562" t="s">
        <v>861</v>
      </c>
      <c r="G3" s="568" t="s">
        <v>37</v>
      </c>
      <c r="H3" s="562" t="s">
        <v>37</v>
      </c>
      <c r="I3" s="562" t="s">
        <v>846</v>
      </c>
    </row>
    <row r="4" spans="1:9" ht="32.25" customHeight="1">
      <c r="A4" s="565"/>
      <c r="B4" s="565"/>
      <c r="C4" s="567"/>
      <c r="D4" s="567"/>
      <c r="E4" s="567"/>
      <c r="F4" s="562"/>
      <c r="G4" s="568"/>
      <c r="H4" s="562"/>
      <c r="I4" s="562"/>
    </row>
    <row r="5" spans="1:9" ht="15.75">
      <c r="A5" s="26">
        <v>1</v>
      </c>
      <c r="B5" s="27" t="s">
        <v>38</v>
      </c>
      <c r="C5" s="273">
        <f>'BP'!G100</f>
        <v>4055424.750000001</v>
      </c>
      <c r="D5" s="273">
        <f>'BP'!H100</f>
        <v>4089143.2399999993</v>
      </c>
      <c r="E5" s="273">
        <f>'BP'!I100</f>
        <v>4030900</v>
      </c>
      <c r="F5" s="273">
        <f>'BP'!J100</f>
        <v>4187117.87</v>
      </c>
      <c r="G5" s="538">
        <f>'BP'!K100</f>
        <v>4326811</v>
      </c>
      <c r="H5" s="273">
        <f>'BP'!L100</f>
        <v>4360320</v>
      </c>
      <c r="I5" s="273">
        <f>'BP'!M100</f>
        <v>4361320</v>
      </c>
    </row>
    <row r="6" spans="1:9" ht="15.75">
      <c r="A6" s="28">
        <f aca="true" t="shared" si="0" ref="A6:A15">A5+1</f>
        <v>2</v>
      </c>
      <c r="B6" s="29" t="s">
        <v>39</v>
      </c>
      <c r="C6" s="274">
        <f aca="true" t="shared" si="1" ref="C6:I6">SUM(C8:C19)</f>
        <v>3813404.2899999996</v>
      </c>
      <c r="D6" s="274">
        <f t="shared" si="1"/>
        <v>3797360.3499999996</v>
      </c>
      <c r="E6" s="273">
        <f>SUM(E7:E19)</f>
        <v>3777020</v>
      </c>
      <c r="F6" s="274">
        <f t="shared" si="1"/>
        <v>3845359.9799999995</v>
      </c>
      <c r="G6" s="539">
        <f t="shared" si="1"/>
        <v>3865601</v>
      </c>
      <c r="H6" s="274">
        <f t="shared" si="1"/>
        <v>3706630</v>
      </c>
      <c r="I6" s="274">
        <f t="shared" si="1"/>
        <v>3696371.1</v>
      </c>
    </row>
    <row r="7" spans="1:9" ht="15.75">
      <c r="A7" s="30">
        <f t="shared" si="0"/>
        <v>3</v>
      </c>
      <c r="B7" s="31" t="s">
        <v>40</v>
      </c>
      <c r="C7" s="275"/>
      <c r="D7" s="275"/>
      <c r="E7" s="276"/>
      <c r="F7" s="277"/>
      <c r="G7" s="540"/>
      <c r="H7" s="277"/>
      <c r="I7" s="277"/>
    </row>
    <row r="8" spans="1:11" ht="15.75">
      <c r="A8" s="30">
        <f t="shared" si="0"/>
        <v>4</v>
      </c>
      <c r="B8" s="32" t="s">
        <v>41</v>
      </c>
      <c r="C8" s="275">
        <f>'1_Pôdohospodárstvo BV+ KV'!F7</f>
        <v>72</v>
      </c>
      <c r="D8" s="275">
        <f>'1_Pôdohospodárstvo BV+ KV'!G7</f>
        <v>0</v>
      </c>
      <c r="E8" s="278">
        <f>'1_Pôdohospodárstvo BV+ KV'!H7</f>
        <v>110</v>
      </c>
      <c r="F8" s="278">
        <f>'1_Pôdohospodárstvo BV+ KV'!I7</f>
        <v>40</v>
      </c>
      <c r="G8" s="541">
        <f>'1_Pôdohospodárstvo BV+ KV'!J7</f>
        <v>60</v>
      </c>
      <c r="H8" s="279">
        <f>'1_Pôdohospodárstvo BV+ KV'!K7</f>
        <v>60</v>
      </c>
      <c r="I8" s="279">
        <f>'1_Pôdohospodárstvo BV+ KV'!L7</f>
        <v>60</v>
      </c>
      <c r="K8" s="33"/>
    </row>
    <row r="9" spans="1:11" ht="15.75">
      <c r="A9" s="30">
        <f t="shared" si="0"/>
        <v>5</v>
      </c>
      <c r="B9" s="34" t="s">
        <v>42</v>
      </c>
      <c r="C9" s="275">
        <f>'2_Životné prostr BV+KV_'!F7</f>
        <v>419848.01999999996</v>
      </c>
      <c r="D9" s="275">
        <f>'2_Životné prostr BV+KV_'!G7</f>
        <v>378647.7800000001</v>
      </c>
      <c r="E9" s="278">
        <f>'2_Životné prostr BV+KV_'!H7</f>
        <v>399000</v>
      </c>
      <c r="F9" s="278">
        <f>'2_Životné prostr BV+KV_'!I7</f>
        <v>395600</v>
      </c>
      <c r="G9" s="541">
        <f>'2_Životné prostr BV+KV_'!J7</f>
        <v>453300</v>
      </c>
      <c r="H9" s="279">
        <f>'2_Životné prostr BV+KV_'!K7</f>
        <v>403800</v>
      </c>
      <c r="I9" s="279">
        <f>'2_Životné prostr BV+KV_'!L7</f>
        <v>405700</v>
      </c>
      <c r="J9" s="291"/>
      <c r="K9" s="33"/>
    </row>
    <row r="10" spans="1:11" ht="15.75">
      <c r="A10" s="30">
        <f t="shared" si="0"/>
        <v>6</v>
      </c>
      <c r="B10" s="34" t="s">
        <v>43</v>
      </c>
      <c r="C10" s="275">
        <f>'3_Výstavba BV+KV'!F7</f>
        <v>31843.090000000004</v>
      </c>
      <c r="D10" s="275">
        <f>'3_Výstavba BV+KV'!G7</f>
        <v>32917.85</v>
      </c>
      <c r="E10" s="278">
        <f>'3_Výstavba BV+KV'!H7</f>
        <v>31600</v>
      </c>
      <c r="F10" s="278">
        <f>'3_Výstavba BV+KV'!I7</f>
        <v>41008</v>
      </c>
      <c r="G10" s="541">
        <f>'3_Výstavba BV+KV'!J7</f>
        <v>53200</v>
      </c>
      <c r="H10" s="279">
        <f>'3_Výstavba BV+KV'!K7</f>
        <v>33900</v>
      </c>
      <c r="I10" s="279">
        <f>'3_Výstavba BV+KV'!L7</f>
        <v>33900</v>
      </c>
      <c r="J10" s="291"/>
      <c r="K10" s="33"/>
    </row>
    <row r="11" spans="1:11" ht="15.75">
      <c r="A11" s="30">
        <f t="shared" si="0"/>
        <v>7</v>
      </c>
      <c r="B11" s="34" t="s">
        <v>44</v>
      </c>
      <c r="C11" s="275">
        <f>'4_Infraštruktúra BV+KV'!F7</f>
        <v>85055.16</v>
      </c>
      <c r="D11" s="275">
        <f>'4_Infraštruktúra BV+KV'!G7</f>
        <v>95836</v>
      </c>
      <c r="E11" s="278">
        <f>'4_Infraštruktúra BV+KV'!H7</f>
        <v>85600</v>
      </c>
      <c r="F11" s="278">
        <f>'4_Infraštruktúra BV+KV'!I7</f>
        <v>70300</v>
      </c>
      <c r="G11" s="541">
        <f>'4_Infraštruktúra BV+KV'!J7</f>
        <v>73300</v>
      </c>
      <c r="H11" s="279">
        <f>'4_Infraštruktúra BV+KV'!K7</f>
        <v>70200</v>
      </c>
      <c r="I11" s="279">
        <f>'4_Infraštruktúra BV+KV'!L7</f>
        <v>72000</v>
      </c>
      <c r="K11" s="33"/>
    </row>
    <row r="12" spans="1:11" ht="15.75">
      <c r="A12" s="30">
        <f t="shared" si="0"/>
        <v>8</v>
      </c>
      <c r="B12" s="34" t="s">
        <v>45</v>
      </c>
      <c r="C12" s="275">
        <f>'5_hospodárstvo BV+KV'!F8</f>
        <v>274628.54999999993</v>
      </c>
      <c r="D12" s="275">
        <f>'5_hospodárstvo BV+KV'!G8</f>
        <v>200671.06000000006</v>
      </c>
      <c r="E12" s="278">
        <f>'5_hospodárstvo BV+KV'!H8</f>
        <v>184100</v>
      </c>
      <c r="F12" s="278">
        <f>'5_hospodárstvo BV+KV'!I8</f>
        <v>204100</v>
      </c>
      <c r="G12" s="541">
        <f>'5_hospodárstvo BV+KV'!J8</f>
        <v>208000</v>
      </c>
      <c r="H12" s="279">
        <f>'5_hospodárstvo BV+KV'!K8</f>
        <v>174700</v>
      </c>
      <c r="I12" s="279">
        <f>'5_hospodárstvo BV+KV'!L8</f>
        <v>174700</v>
      </c>
      <c r="K12" s="33"/>
    </row>
    <row r="13" spans="1:11" ht="15.75">
      <c r="A13" s="30">
        <f t="shared" si="0"/>
        <v>9</v>
      </c>
      <c r="B13" s="34" t="s">
        <v>46</v>
      </c>
      <c r="C13" s="275">
        <f>'6_ekonomika BV'!F7</f>
        <v>109494.25999999997</v>
      </c>
      <c r="D13" s="275">
        <f>'6_ekonomika BV'!G7</f>
        <v>133491.80000000002</v>
      </c>
      <c r="E13" s="278">
        <f>'6_ekonomika BV'!H7</f>
        <v>90990</v>
      </c>
      <c r="F13" s="278">
        <f>'6_ekonomika BV'!I7</f>
        <v>94990</v>
      </c>
      <c r="G13" s="541">
        <f>'6_ekonomika BV'!J7</f>
        <v>111240</v>
      </c>
      <c r="H13" s="279">
        <f>'6_ekonomika BV'!K7</f>
        <v>95740</v>
      </c>
      <c r="I13" s="279">
        <f>'6_ekonomika BV'!L7</f>
        <v>95740</v>
      </c>
      <c r="K13" s="33"/>
    </row>
    <row r="14" spans="1:11" ht="15.75">
      <c r="A14" s="30">
        <f t="shared" si="0"/>
        <v>10</v>
      </c>
      <c r="B14" s="34" t="s">
        <v>47</v>
      </c>
      <c r="C14" s="275">
        <f>'7_Organizačné BV'!F7</f>
        <v>63361.90999999999</v>
      </c>
      <c r="D14" s="275">
        <f>'7_Organizačné BV'!G7</f>
        <v>57361.41</v>
      </c>
      <c r="E14" s="278">
        <f>'7_Organizačné BV'!H7</f>
        <v>64500</v>
      </c>
      <c r="F14" s="278">
        <f>'7_Organizačné BV'!I7</f>
        <v>79359.73999999999</v>
      </c>
      <c r="G14" s="541">
        <f>'7_Organizačné BV'!J7</f>
        <v>52600</v>
      </c>
      <c r="H14" s="279">
        <f>'7_Organizačné BV'!K7</f>
        <v>52250</v>
      </c>
      <c r="I14" s="279">
        <f>'7_Organizačné BV'!L7</f>
        <v>51151.1</v>
      </c>
      <c r="K14" s="33"/>
    </row>
    <row r="15" spans="1:11" ht="15.75">
      <c r="A15" s="30">
        <f t="shared" si="0"/>
        <v>11</v>
      </c>
      <c r="B15" s="34" t="s">
        <v>48</v>
      </c>
      <c r="C15" s="280">
        <f>'8_Vzdelávanie BV'!F7</f>
        <v>1857652.99</v>
      </c>
      <c r="D15" s="280">
        <f>'8_Vzdelávanie BV'!G7</f>
        <v>1982433.3699999999</v>
      </c>
      <c r="E15" s="278">
        <f>'8_Vzdelávanie BV'!H7</f>
        <v>2029000</v>
      </c>
      <c r="F15" s="278">
        <f>'8_Vzdelávanie BV'!I7</f>
        <v>2030793.9</v>
      </c>
      <c r="G15" s="541">
        <f>'8_Vzdelávanie BV'!J7</f>
        <v>2050241</v>
      </c>
      <c r="H15" s="278">
        <f>'8_Vzdelávanie BV'!K7</f>
        <v>2026700</v>
      </c>
      <c r="I15" s="278">
        <f>'8_Vzdelávanie BV'!L7</f>
        <v>2026400</v>
      </c>
      <c r="K15" s="33"/>
    </row>
    <row r="16" spans="1:11" ht="15.75">
      <c r="A16" s="30">
        <f>A14+1</f>
        <v>11</v>
      </c>
      <c r="B16" s="34" t="s">
        <v>49</v>
      </c>
      <c r="C16" s="275">
        <f>'9_kultúra BV'!F7</f>
        <v>112974.88</v>
      </c>
      <c r="D16" s="275">
        <f>'9_kultúra BV'!G7</f>
        <v>99892.57</v>
      </c>
      <c r="E16" s="278">
        <f>'9_kultúra BV'!H7</f>
        <v>101020</v>
      </c>
      <c r="F16" s="278">
        <f>'9_kultúra BV'!I7</f>
        <v>100976</v>
      </c>
      <c r="G16" s="541">
        <f>'9_kultúra BV'!J7</f>
        <v>64710</v>
      </c>
      <c r="H16" s="279">
        <f>'9_kultúra BV'!K7</f>
        <v>64700</v>
      </c>
      <c r="I16" s="279">
        <f>'9_kultúra BV'!L7</f>
        <v>64250</v>
      </c>
      <c r="K16" s="33"/>
    </row>
    <row r="17" spans="1:12" ht="15.75">
      <c r="A17" s="30">
        <f>A15+1</f>
        <v>12</v>
      </c>
      <c r="B17" s="34" t="s">
        <v>50</v>
      </c>
      <c r="C17" s="275">
        <f>'10_Vnútro BV'!F7</f>
        <v>685464.11</v>
      </c>
      <c r="D17" s="275">
        <f>'10_Vnútro BV'!G7</f>
        <v>688982.97</v>
      </c>
      <c r="E17" s="278">
        <f>'10_Vnútro BV'!H7</f>
        <v>670200</v>
      </c>
      <c r="F17" s="278">
        <f>'10_Vnútro BV'!I7</f>
        <v>716626.3400000001</v>
      </c>
      <c r="G17" s="541">
        <f>'10_Vnútro BV'!J7</f>
        <v>675440</v>
      </c>
      <c r="H17" s="279">
        <f>'10_Vnútro BV'!K7</f>
        <v>661070</v>
      </c>
      <c r="I17" s="279">
        <f>'10_Vnútro BV'!L7</f>
        <v>661070</v>
      </c>
      <c r="K17" s="35"/>
      <c r="L17" s="33"/>
    </row>
    <row r="18" spans="1:12" ht="15.75">
      <c r="A18" s="30">
        <f aca="true" t="shared" si="2" ref="A18:A41">A17+1</f>
        <v>13</v>
      </c>
      <c r="B18" s="34" t="s">
        <v>51</v>
      </c>
      <c r="C18" s="275">
        <f>'11_Soc_veci BV'!F7</f>
        <v>88571.23</v>
      </c>
      <c r="D18" s="275">
        <f>'11_Soc_veci BV'!G7</f>
        <v>14018.619999999999</v>
      </c>
      <c r="E18" s="278">
        <f>'11_Soc_veci BV'!H7</f>
        <v>15800</v>
      </c>
      <c r="F18" s="278">
        <f>'11_Soc_veci BV'!I7</f>
        <v>21800</v>
      </c>
      <c r="G18" s="541">
        <f>'11_Soc_veci BV'!J7</f>
        <v>22400</v>
      </c>
      <c r="H18" s="279">
        <f>'11_Soc_veci BV'!J7</f>
        <v>22400</v>
      </c>
      <c r="I18" s="279">
        <f>'11_Soc_veci BV'!K7</f>
        <v>23200</v>
      </c>
      <c r="K18" s="35"/>
      <c r="L18" s="33"/>
    </row>
    <row r="19" spans="1:12" ht="15.75">
      <c r="A19" s="30">
        <f t="shared" si="2"/>
        <v>14</v>
      </c>
      <c r="B19" s="34" t="s">
        <v>52</v>
      </c>
      <c r="C19" s="275">
        <f>'12_Služby a obchod BV'!F7</f>
        <v>84438.09</v>
      </c>
      <c r="D19" s="275">
        <f>'12_Služby a obchod BV'!G7</f>
        <v>113106.92</v>
      </c>
      <c r="E19" s="278">
        <f>'12_Služby a obchod BV'!H7</f>
        <v>105100</v>
      </c>
      <c r="F19" s="278">
        <f>'12_Služby a obchod BV'!I7</f>
        <v>89766</v>
      </c>
      <c r="G19" s="541">
        <f>'12_Služby a obchod BV'!J7</f>
        <v>101110</v>
      </c>
      <c r="H19" s="279">
        <f>'12_Služby a obchod BV'!J7</f>
        <v>101110</v>
      </c>
      <c r="I19" s="279">
        <f>'12_Služby a obchod BV'!K7</f>
        <v>88200</v>
      </c>
      <c r="K19" s="35"/>
      <c r="L19" s="33"/>
    </row>
    <row r="20" spans="1:13" ht="15.75">
      <c r="A20" s="36">
        <f t="shared" si="2"/>
        <v>15</v>
      </c>
      <c r="B20" s="563" t="s">
        <v>53</v>
      </c>
      <c r="C20" s="274">
        <f aca="true" t="shared" si="3" ref="C20:I20">C5-C6</f>
        <v>242020.46000000136</v>
      </c>
      <c r="D20" s="274">
        <f t="shared" si="3"/>
        <v>291782.88999999966</v>
      </c>
      <c r="E20" s="274">
        <f t="shared" si="3"/>
        <v>253880</v>
      </c>
      <c r="F20" s="274">
        <f t="shared" si="3"/>
        <v>341757.8900000006</v>
      </c>
      <c r="G20" s="539">
        <f t="shared" si="3"/>
        <v>461210</v>
      </c>
      <c r="H20" s="274">
        <f t="shared" si="3"/>
        <v>653690</v>
      </c>
      <c r="I20" s="274">
        <f t="shared" si="3"/>
        <v>664948.8999999999</v>
      </c>
      <c r="J20" s="564"/>
      <c r="K20" s="564"/>
      <c r="L20" s="564"/>
      <c r="M20" s="564"/>
    </row>
    <row r="21" spans="1:9" ht="12.75" customHeight="1" hidden="1">
      <c r="A21" s="36">
        <f t="shared" si="2"/>
        <v>16</v>
      </c>
      <c r="B21" s="563"/>
      <c r="C21" s="274"/>
      <c r="D21" s="274"/>
      <c r="E21" s="276"/>
      <c r="F21" s="277"/>
      <c r="G21" s="542"/>
      <c r="H21" s="277"/>
      <c r="I21" s="277"/>
    </row>
    <row r="22" spans="1:9" ht="15.75">
      <c r="A22" s="37">
        <f t="shared" si="2"/>
        <v>17</v>
      </c>
      <c r="B22" s="38" t="s">
        <v>54</v>
      </c>
      <c r="C22" s="281">
        <f>KP!F4</f>
        <v>438081.48</v>
      </c>
      <c r="D22" s="281">
        <f>KP!G4</f>
        <v>54462.71</v>
      </c>
      <c r="E22" s="281">
        <f>KP!H4</f>
        <v>847574</v>
      </c>
      <c r="F22" s="281">
        <f>KP!I4</f>
        <v>150300</v>
      </c>
      <c r="G22" s="543">
        <f>KP!J4</f>
        <v>575616.82</v>
      </c>
      <c r="H22" s="281">
        <f>KP!K4</f>
        <v>15000</v>
      </c>
      <c r="I22" s="281">
        <f>KP!L4</f>
        <v>15000</v>
      </c>
    </row>
    <row r="23" spans="1:9" ht="15.75">
      <c r="A23" s="37">
        <f t="shared" si="2"/>
        <v>18</v>
      </c>
      <c r="B23" s="38" t="s">
        <v>55</v>
      </c>
      <c r="C23" s="281">
        <f aca="true" t="shared" si="4" ref="C23:I23">SUM(C25:C36)</f>
        <v>1889740.45</v>
      </c>
      <c r="D23" s="281">
        <f t="shared" si="4"/>
        <v>118113.41999999998</v>
      </c>
      <c r="E23" s="281">
        <f t="shared" si="4"/>
        <v>1843484</v>
      </c>
      <c r="F23" s="281">
        <f t="shared" si="4"/>
        <v>2555104.06</v>
      </c>
      <c r="G23" s="543">
        <f t="shared" si="4"/>
        <v>144550</v>
      </c>
      <c r="H23" s="281">
        <f t="shared" si="4"/>
        <v>146095</v>
      </c>
      <c r="I23" s="281">
        <f t="shared" si="4"/>
        <v>102700</v>
      </c>
    </row>
    <row r="24" spans="1:9" ht="12.75" customHeight="1">
      <c r="A24" s="30">
        <f t="shared" si="2"/>
        <v>19</v>
      </c>
      <c r="B24" s="31" t="s">
        <v>40</v>
      </c>
      <c r="C24" s="282"/>
      <c r="D24" s="282"/>
      <c r="E24" s="276"/>
      <c r="F24" s="277"/>
      <c r="G24" s="542"/>
      <c r="H24" s="277"/>
      <c r="I24" s="277"/>
    </row>
    <row r="25" spans="1:9" ht="15.75">
      <c r="A25" s="30">
        <f t="shared" si="2"/>
        <v>20</v>
      </c>
      <c r="B25" s="32" t="s">
        <v>41</v>
      </c>
      <c r="C25" s="283">
        <f>'1_Pôdohospodárstvo BV+ KV'!F25</f>
        <v>0</v>
      </c>
      <c r="D25" s="283">
        <f>'1_Pôdohospodárstvo BV+ KV'!G25</f>
        <v>0</v>
      </c>
      <c r="E25" s="283">
        <f>'1_Pôdohospodárstvo BV+ KV'!H25</f>
        <v>0</v>
      </c>
      <c r="F25" s="283">
        <f>'1_Pôdohospodárstvo BV+ KV'!I25</f>
        <v>0</v>
      </c>
      <c r="G25" s="544">
        <f>'1_Pôdohospodárstvo BV+ KV'!J25</f>
        <v>0</v>
      </c>
      <c r="H25" s="283">
        <f>'1_Pôdohospodárstvo BV+ KV'!K25</f>
        <v>0</v>
      </c>
      <c r="I25" s="283">
        <f>'1_Pôdohospodárstvo BV+ KV'!L25</f>
        <v>0</v>
      </c>
    </row>
    <row r="26" spans="1:9" ht="15.75">
      <c r="A26" s="30">
        <f t="shared" si="2"/>
        <v>21</v>
      </c>
      <c r="B26" s="34" t="s">
        <v>42</v>
      </c>
      <c r="C26" s="284">
        <f>'2_Životné prostr BV+KV_'!F88</f>
        <v>1845130</v>
      </c>
      <c r="D26" s="284">
        <f>'2_Životné prostr BV+KV_'!G88</f>
        <v>52204.79</v>
      </c>
      <c r="E26" s="284">
        <f>'2_Životné prostr BV+KV_'!H88</f>
        <v>0</v>
      </c>
      <c r="F26" s="284">
        <f>'2_Životné prostr BV+KV_'!I88</f>
        <v>600</v>
      </c>
      <c r="G26" s="545">
        <f>'2_Životné prostr BV+KV_'!J88</f>
        <v>0</v>
      </c>
      <c r="H26" s="284">
        <f>'2_Životné prostr BV+KV_'!K88</f>
        <v>2500</v>
      </c>
      <c r="I26" s="284">
        <f>'2_Životné prostr BV+KV_'!L88</f>
        <v>2500</v>
      </c>
    </row>
    <row r="27" spans="1:9" ht="15.75">
      <c r="A27" s="30">
        <f t="shared" si="2"/>
        <v>22</v>
      </c>
      <c r="B27" s="34" t="s">
        <v>43</v>
      </c>
      <c r="C27" s="284">
        <f>'3_Výstavba BV+KV'!F50</f>
        <v>35383.45</v>
      </c>
      <c r="D27" s="284">
        <f>'3_Výstavba BV+KV'!G50</f>
        <v>59791.749999999985</v>
      </c>
      <c r="E27" s="284">
        <f>'3_Výstavba BV+KV'!H50</f>
        <v>1832584</v>
      </c>
      <c r="F27" s="284">
        <f>'3_Výstavba BV+KV'!I50</f>
        <v>1894813.53</v>
      </c>
      <c r="G27" s="545">
        <f>'3_Výstavba BV+KV'!J50</f>
        <v>110550</v>
      </c>
      <c r="H27" s="284">
        <f>'3_Výstavba BV+KV'!K50</f>
        <v>133495</v>
      </c>
      <c r="I27" s="284">
        <f>'3_Výstavba BV+KV'!L50</f>
        <v>94000</v>
      </c>
    </row>
    <row r="28" spans="1:9" ht="15.75">
      <c r="A28" s="30">
        <f t="shared" si="2"/>
        <v>23</v>
      </c>
      <c r="B28" s="34" t="s">
        <v>44</v>
      </c>
      <c r="C28" s="284">
        <f>'4_Infraštruktúra BV+KV'!F29</f>
        <v>1469</v>
      </c>
      <c r="D28" s="284">
        <f>'4_Infraštruktúra BV+KV'!G29</f>
        <v>4268.88</v>
      </c>
      <c r="E28" s="284">
        <f>'4_Infraštruktúra BV+KV'!H29</f>
        <v>4900</v>
      </c>
      <c r="F28" s="284">
        <f>'4_Infraštruktúra BV+KV'!I29</f>
        <v>651398.53</v>
      </c>
      <c r="G28" s="545">
        <f>'4_Infraštruktúra BV+KV'!J29</f>
        <v>21400</v>
      </c>
      <c r="H28" s="284">
        <f>'4_Infraštruktúra BV+KV'!K29</f>
        <v>4100</v>
      </c>
      <c r="I28" s="284">
        <f>'4_Infraštruktúra BV+KV'!L29</f>
        <v>200</v>
      </c>
    </row>
    <row r="29" spans="1:9" ht="15.75">
      <c r="A29" s="30">
        <f t="shared" si="2"/>
        <v>24</v>
      </c>
      <c r="B29" s="34" t="s">
        <v>45</v>
      </c>
      <c r="C29" s="275">
        <f>'5_hospodárstvo BV+KV'!F167</f>
        <v>0</v>
      </c>
      <c r="D29" s="275"/>
      <c r="E29" s="278">
        <v>0</v>
      </c>
      <c r="F29" s="279">
        <v>0</v>
      </c>
      <c r="G29" s="546">
        <f>'5_hospodárstvo BV+KV'!J167</f>
        <v>5000</v>
      </c>
      <c r="H29" s="279">
        <v>0</v>
      </c>
      <c r="I29" s="279">
        <v>0</v>
      </c>
    </row>
    <row r="30" spans="1:9" ht="15.75">
      <c r="A30" s="30">
        <f t="shared" si="2"/>
        <v>25</v>
      </c>
      <c r="B30" s="34" t="s">
        <v>46</v>
      </c>
      <c r="C30" s="275">
        <v>0</v>
      </c>
      <c r="D30" s="275"/>
      <c r="E30" s="278">
        <v>0</v>
      </c>
      <c r="F30" s="279"/>
      <c r="G30" s="546"/>
      <c r="H30" s="279">
        <v>0</v>
      </c>
      <c r="I30" s="279">
        <v>0</v>
      </c>
    </row>
    <row r="31" spans="1:9" ht="15.75">
      <c r="A31" s="30">
        <f t="shared" si="2"/>
        <v>26</v>
      </c>
      <c r="B31" s="34" t="s">
        <v>47</v>
      </c>
      <c r="C31" s="275">
        <v>0</v>
      </c>
      <c r="D31" s="275">
        <v>0</v>
      </c>
      <c r="E31" s="278">
        <v>0</v>
      </c>
      <c r="F31" s="279"/>
      <c r="G31" s="546"/>
      <c r="H31" s="279">
        <v>0</v>
      </c>
      <c r="I31" s="279">
        <v>0</v>
      </c>
    </row>
    <row r="32" spans="1:9" ht="15.75">
      <c r="A32" s="30">
        <f t="shared" si="2"/>
        <v>27</v>
      </c>
      <c r="B32" s="34" t="s">
        <v>48</v>
      </c>
      <c r="C32" s="275">
        <f>'8_Vzdelávanie BV'!F162</f>
        <v>0</v>
      </c>
      <c r="D32" s="275">
        <f>'8_Vzdelávanie BV'!G162</f>
        <v>0</v>
      </c>
      <c r="E32" s="275">
        <v>0</v>
      </c>
      <c r="F32" s="275">
        <f>'8_Vzdelávanie BV'!I162</f>
        <v>0</v>
      </c>
      <c r="G32" s="547">
        <f>'8_Vzdelávanie BV'!J162</f>
        <v>0</v>
      </c>
      <c r="H32" s="275">
        <f>'8_Vzdelávanie BV'!K162</f>
        <v>0</v>
      </c>
      <c r="I32" s="275">
        <f>'8_Vzdelávanie BV'!L162</f>
        <v>0</v>
      </c>
    </row>
    <row r="33" spans="1:9" ht="15.75">
      <c r="A33" s="30">
        <f t="shared" si="2"/>
        <v>28</v>
      </c>
      <c r="B33" s="34" t="s">
        <v>49</v>
      </c>
      <c r="C33" s="275">
        <v>0</v>
      </c>
      <c r="D33" s="275"/>
      <c r="E33" s="278">
        <v>0</v>
      </c>
      <c r="F33" s="279"/>
      <c r="G33" s="546"/>
      <c r="H33" s="279">
        <v>0</v>
      </c>
      <c r="I33" s="279">
        <v>0</v>
      </c>
    </row>
    <row r="34" spans="1:9" ht="15.75">
      <c r="A34" s="30">
        <f t="shared" si="2"/>
        <v>29</v>
      </c>
      <c r="B34" s="34" t="s">
        <v>50</v>
      </c>
      <c r="C34" s="275">
        <f>'10_Vnútro BV'!F130</f>
        <v>7758</v>
      </c>
      <c r="D34" s="275">
        <f>'10_Vnútro BV'!G130</f>
        <v>1848</v>
      </c>
      <c r="E34" s="275">
        <f>'10_Vnútro BV'!H130</f>
        <v>6000</v>
      </c>
      <c r="F34" s="275">
        <f>'10_Vnútro BV'!I130</f>
        <v>8292</v>
      </c>
      <c r="G34" s="547">
        <f>'10_Vnútro BV'!J130</f>
        <v>7600</v>
      </c>
      <c r="H34" s="275">
        <f>'10_Vnútro BV'!K130</f>
        <v>6000</v>
      </c>
      <c r="I34" s="275">
        <f>'10_Vnútro BV'!L130</f>
        <v>6000</v>
      </c>
    </row>
    <row r="35" spans="1:9" ht="15.75">
      <c r="A35" s="30">
        <f t="shared" si="2"/>
        <v>30</v>
      </c>
      <c r="B35" s="34" t="s">
        <v>51</v>
      </c>
      <c r="C35" s="280">
        <f>0</f>
        <v>0</v>
      </c>
      <c r="D35" s="280"/>
      <c r="E35" s="278">
        <v>0</v>
      </c>
      <c r="F35" s="278">
        <v>0</v>
      </c>
      <c r="G35" s="541"/>
      <c r="H35" s="278">
        <v>0</v>
      </c>
      <c r="I35" s="278">
        <v>0</v>
      </c>
    </row>
    <row r="36" spans="1:9" ht="15.75">
      <c r="A36" s="30">
        <f t="shared" si="2"/>
        <v>31</v>
      </c>
      <c r="B36" s="34" t="s">
        <v>52</v>
      </c>
      <c r="C36" s="280">
        <v>0</v>
      </c>
      <c r="D36" s="280"/>
      <c r="E36" s="278">
        <v>0</v>
      </c>
      <c r="F36" s="278">
        <v>0</v>
      </c>
      <c r="G36" s="541"/>
      <c r="H36" s="278">
        <v>0</v>
      </c>
      <c r="I36" s="278">
        <v>0</v>
      </c>
    </row>
    <row r="37" spans="1:9" ht="15.75">
      <c r="A37" s="37">
        <f t="shared" si="2"/>
        <v>32</v>
      </c>
      <c r="B37" s="39" t="s">
        <v>56</v>
      </c>
      <c r="C37" s="281">
        <f aca="true" t="shared" si="5" ref="C37:I37">C22-C23</f>
        <v>-1451658.97</v>
      </c>
      <c r="D37" s="281">
        <f t="shared" si="5"/>
        <v>-63650.709999999985</v>
      </c>
      <c r="E37" s="281">
        <f t="shared" si="5"/>
        <v>-995910</v>
      </c>
      <c r="F37" s="281">
        <f t="shared" si="5"/>
        <v>-2404804.06</v>
      </c>
      <c r="G37" s="543">
        <f t="shared" si="5"/>
        <v>431066.81999999995</v>
      </c>
      <c r="H37" s="281">
        <f t="shared" si="5"/>
        <v>-131095</v>
      </c>
      <c r="I37" s="281">
        <f t="shared" si="5"/>
        <v>-87700</v>
      </c>
    </row>
    <row r="38" spans="1:9" ht="15.75" customHeight="1" hidden="1">
      <c r="A38" s="36">
        <f t="shared" si="2"/>
        <v>33</v>
      </c>
      <c r="B38" s="39"/>
      <c r="C38" s="281"/>
      <c r="D38" s="281"/>
      <c r="E38" s="276"/>
      <c r="F38" s="277"/>
      <c r="G38" s="542"/>
      <c r="H38" s="277"/>
      <c r="I38" s="277"/>
    </row>
    <row r="39" spans="1:9" ht="15.75">
      <c r="A39" s="30">
        <f t="shared" si="2"/>
        <v>34</v>
      </c>
      <c r="B39" s="40" t="s">
        <v>57</v>
      </c>
      <c r="C39" s="282">
        <f aca="true" t="shared" si="6" ref="C39:I40">C5+C22</f>
        <v>4493506.23</v>
      </c>
      <c r="D39" s="282">
        <f t="shared" si="6"/>
        <v>4143605.9499999993</v>
      </c>
      <c r="E39" s="285">
        <f t="shared" si="6"/>
        <v>4878474</v>
      </c>
      <c r="F39" s="286">
        <f t="shared" si="6"/>
        <v>4337417.87</v>
      </c>
      <c r="G39" s="548">
        <f t="shared" si="6"/>
        <v>4902427.82</v>
      </c>
      <c r="H39" s="286">
        <f t="shared" si="6"/>
        <v>4375320</v>
      </c>
      <c r="I39" s="286">
        <f t="shared" si="6"/>
        <v>4376320</v>
      </c>
    </row>
    <row r="40" spans="1:9" ht="15.75">
      <c r="A40" s="30">
        <f t="shared" si="2"/>
        <v>35</v>
      </c>
      <c r="B40" s="40" t="s">
        <v>58</v>
      </c>
      <c r="C40" s="282">
        <f t="shared" si="6"/>
        <v>5703144.739999999</v>
      </c>
      <c r="D40" s="282">
        <f t="shared" si="6"/>
        <v>3915473.7699999996</v>
      </c>
      <c r="E40" s="285">
        <f t="shared" si="6"/>
        <v>5620504</v>
      </c>
      <c r="F40" s="286">
        <f t="shared" si="6"/>
        <v>6400464.039999999</v>
      </c>
      <c r="G40" s="548">
        <f t="shared" si="6"/>
        <v>4010151</v>
      </c>
      <c r="H40" s="286">
        <f t="shared" si="6"/>
        <v>3852725</v>
      </c>
      <c r="I40" s="286">
        <f t="shared" si="6"/>
        <v>3799071.1</v>
      </c>
    </row>
    <row r="41" spans="1:9" ht="15.75">
      <c r="A41" s="41">
        <f t="shared" si="2"/>
        <v>36</v>
      </c>
      <c r="B41" s="42" t="s">
        <v>59</v>
      </c>
      <c r="C41" s="287">
        <f aca="true" t="shared" si="7" ref="C41:I41">C39-C40</f>
        <v>-1209638.5099999988</v>
      </c>
      <c r="D41" s="287">
        <f t="shared" si="7"/>
        <v>228132.1799999997</v>
      </c>
      <c r="E41" s="287">
        <f t="shared" si="7"/>
        <v>-742030</v>
      </c>
      <c r="F41" s="288">
        <f t="shared" si="7"/>
        <v>-2063046.169999999</v>
      </c>
      <c r="G41" s="549">
        <f t="shared" si="7"/>
        <v>892276.8200000003</v>
      </c>
      <c r="H41" s="288">
        <f t="shared" si="7"/>
        <v>522595</v>
      </c>
      <c r="I41" s="288">
        <f t="shared" si="7"/>
        <v>577248.8999999999</v>
      </c>
    </row>
    <row r="42" spans="1:7" ht="15.75">
      <c r="A42" s="43"/>
      <c r="B42" s="44"/>
      <c r="C42" s="289"/>
      <c r="D42" s="290"/>
      <c r="E42" s="290"/>
      <c r="F42" s="289"/>
      <c r="G42" s="550"/>
    </row>
    <row r="43" spans="1:7" ht="15.75">
      <c r="A43" s="45"/>
      <c r="B43" s="46"/>
      <c r="C43" s="289"/>
      <c r="D43" s="290"/>
      <c r="E43" s="290"/>
      <c r="F43" s="289"/>
      <c r="G43" s="550"/>
    </row>
    <row r="44" spans="1:7" ht="15.75">
      <c r="A44" s="45"/>
      <c r="B44" s="46"/>
      <c r="C44" s="289"/>
      <c r="D44" s="290"/>
      <c r="E44" s="290"/>
      <c r="F44" s="289"/>
      <c r="G44" s="550"/>
    </row>
    <row r="45" spans="1:7" ht="15.75">
      <c r="A45" s="45"/>
      <c r="B45" s="46"/>
      <c r="C45" s="289"/>
      <c r="D45" s="290"/>
      <c r="E45" s="290"/>
      <c r="F45" s="289"/>
      <c r="G45" s="550"/>
    </row>
    <row r="46" spans="1:7" ht="15.75">
      <c r="A46" s="47"/>
      <c r="B46" s="47"/>
      <c r="C46" s="292"/>
      <c r="D46" s="293"/>
      <c r="E46" s="293"/>
      <c r="F46" s="292"/>
      <c r="G46" s="551"/>
    </row>
    <row r="47" spans="1:7" ht="15.75">
      <c r="A47" s="47"/>
      <c r="B47" s="47"/>
      <c r="C47" s="292"/>
      <c r="D47" s="293"/>
      <c r="E47" s="293"/>
      <c r="F47" s="292"/>
      <c r="G47" s="551"/>
    </row>
    <row r="48" spans="1:7" ht="15.75">
      <c r="A48" s="47"/>
      <c r="B48" s="47"/>
      <c r="C48" s="292"/>
      <c r="D48" s="293"/>
      <c r="E48" s="293"/>
      <c r="F48" s="292"/>
      <c r="G48" s="551"/>
    </row>
    <row r="49" spans="1:7" ht="15.75">
      <c r="A49" s="47"/>
      <c r="B49" s="47"/>
      <c r="C49" s="292"/>
      <c r="D49" s="293"/>
      <c r="E49" s="293"/>
      <c r="F49" s="292"/>
      <c r="G49" s="551"/>
    </row>
    <row r="50" spans="1:7" ht="15.75">
      <c r="A50" s="47"/>
      <c r="B50" s="47"/>
      <c r="C50" s="292"/>
      <c r="D50" s="293"/>
      <c r="E50" s="293"/>
      <c r="F50" s="292"/>
      <c r="G50" s="551"/>
    </row>
    <row r="51" spans="1:7" ht="15.75">
      <c r="A51" s="47"/>
      <c r="B51" s="47"/>
      <c r="C51" s="292"/>
      <c r="D51" s="293"/>
      <c r="E51" s="293"/>
      <c r="F51" s="292"/>
      <c r="G51" s="551"/>
    </row>
    <row r="52" spans="1:7" ht="15.75">
      <c r="A52" s="47"/>
      <c r="B52" s="47"/>
      <c r="C52" s="292"/>
      <c r="D52" s="293"/>
      <c r="E52" s="293"/>
      <c r="F52" s="292"/>
      <c r="G52" s="551"/>
    </row>
    <row r="53" spans="1:7" ht="15.75">
      <c r="A53" s="47"/>
      <c r="B53" s="47"/>
      <c r="C53" s="292"/>
      <c r="D53" s="293"/>
      <c r="E53" s="293"/>
      <c r="F53" s="292"/>
      <c r="G53" s="551"/>
    </row>
    <row r="54" spans="1:7" ht="15.75">
      <c r="A54" s="47"/>
      <c r="B54" s="47"/>
      <c r="C54" s="292"/>
      <c r="D54" s="293"/>
      <c r="E54" s="293"/>
      <c r="F54" s="292"/>
      <c r="G54" s="551"/>
    </row>
    <row r="55" spans="1:7" ht="15.75">
      <c r="A55" s="47"/>
      <c r="B55" s="47"/>
      <c r="C55" s="292"/>
      <c r="D55" s="293"/>
      <c r="E55" s="293"/>
      <c r="F55" s="292"/>
      <c r="G55" s="551"/>
    </row>
    <row r="56" spans="1:7" ht="15.75">
      <c r="A56" s="47"/>
      <c r="B56" s="47"/>
      <c r="C56" s="292"/>
      <c r="D56" s="293"/>
      <c r="E56" s="293"/>
      <c r="F56" s="292"/>
      <c r="G56" s="551"/>
    </row>
    <row r="57" spans="1:7" ht="15.75">
      <c r="A57" s="47"/>
      <c r="B57" s="47"/>
      <c r="C57" s="292"/>
      <c r="D57" s="293"/>
      <c r="E57" s="293"/>
      <c r="F57" s="292"/>
      <c r="G57" s="551"/>
    </row>
    <row r="58" spans="1:7" ht="15.75">
      <c r="A58" s="47"/>
      <c r="B58" s="47"/>
      <c r="C58" s="292"/>
      <c r="D58" s="293"/>
      <c r="E58" s="293"/>
      <c r="F58" s="292"/>
      <c r="G58" s="551"/>
    </row>
    <row r="59" spans="1:7" ht="15.75">
      <c r="A59" s="47"/>
      <c r="B59" s="47"/>
      <c r="C59" s="292"/>
      <c r="D59" s="293"/>
      <c r="E59" s="293"/>
      <c r="F59" s="292"/>
      <c r="G59" s="551"/>
    </row>
    <row r="60" spans="1:7" ht="15.75">
      <c r="A60" s="47"/>
      <c r="B60" s="47"/>
      <c r="C60" s="292"/>
      <c r="D60" s="293"/>
      <c r="E60" s="293"/>
      <c r="F60" s="292"/>
      <c r="G60" s="551"/>
    </row>
    <row r="61" spans="1:7" ht="15.75">
      <c r="A61" s="47"/>
      <c r="B61" s="47"/>
      <c r="C61" s="292"/>
      <c r="D61" s="293"/>
      <c r="E61" s="293"/>
      <c r="F61" s="292"/>
      <c r="G61" s="551"/>
    </row>
    <row r="62" spans="1:7" ht="15.75">
      <c r="A62" s="47"/>
      <c r="B62" s="47"/>
      <c r="C62" s="292"/>
      <c r="D62" s="293"/>
      <c r="E62" s="293"/>
      <c r="F62" s="292"/>
      <c r="G62" s="551"/>
    </row>
    <row r="63" spans="1:7" ht="15.75">
      <c r="A63" s="47"/>
      <c r="B63" s="47"/>
      <c r="C63" s="292"/>
      <c r="D63" s="293"/>
      <c r="E63" s="293"/>
      <c r="F63" s="292"/>
      <c r="G63" s="551"/>
    </row>
    <row r="64" spans="1:7" ht="15.75">
      <c r="A64" s="47"/>
      <c r="B64" s="47"/>
      <c r="C64" s="292"/>
      <c r="D64" s="293"/>
      <c r="E64" s="293"/>
      <c r="F64" s="292"/>
      <c r="G64" s="551"/>
    </row>
    <row r="65" spans="1:7" ht="15.75">
      <c r="A65" s="47"/>
      <c r="B65" s="47"/>
      <c r="C65" s="292"/>
      <c r="D65" s="293"/>
      <c r="E65" s="293"/>
      <c r="F65" s="292"/>
      <c r="G65" s="551"/>
    </row>
    <row r="66" spans="1:7" ht="15.75">
      <c r="A66" s="47"/>
      <c r="B66" s="47"/>
      <c r="C66" s="292"/>
      <c r="D66" s="293"/>
      <c r="E66" s="293"/>
      <c r="F66" s="292"/>
      <c r="G66" s="551"/>
    </row>
    <row r="67" spans="1:7" ht="15.75">
      <c r="A67" s="47"/>
      <c r="B67" s="47"/>
      <c r="C67" s="292"/>
      <c r="D67" s="293"/>
      <c r="E67" s="293"/>
      <c r="F67" s="292"/>
      <c r="G67" s="551"/>
    </row>
    <row r="68" spans="1:7" ht="15.75">
      <c r="A68" s="48"/>
      <c r="B68" s="49"/>
      <c r="C68" s="292"/>
      <c r="D68" s="293"/>
      <c r="E68" s="293"/>
      <c r="F68" s="292"/>
      <c r="G68" s="551"/>
    </row>
    <row r="69" spans="1:7" ht="15.75">
      <c r="A69" s="47"/>
      <c r="B69" s="47"/>
      <c r="C69" s="292"/>
      <c r="D69" s="293"/>
      <c r="E69" s="293"/>
      <c r="F69" s="292"/>
      <c r="G69" s="551"/>
    </row>
    <row r="70" spans="1:7" ht="15.75">
      <c r="A70" s="47"/>
      <c r="B70" s="47"/>
      <c r="C70" s="292"/>
      <c r="D70" s="293"/>
      <c r="E70" s="293"/>
      <c r="F70" s="292"/>
      <c r="G70" s="551"/>
    </row>
    <row r="71" spans="1:7" ht="15.75">
      <c r="A71" s="47"/>
      <c r="B71" s="47"/>
      <c r="C71" s="292"/>
      <c r="D71" s="293"/>
      <c r="E71" s="293"/>
      <c r="F71" s="292"/>
      <c r="G71" s="551"/>
    </row>
    <row r="72" spans="1:7" ht="15.75">
      <c r="A72" s="47"/>
      <c r="B72" s="47"/>
      <c r="C72" s="292"/>
      <c r="D72" s="293"/>
      <c r="E72" s="293"/>
      <c r="F72" s="292"/>
      <c r="G72" s="551"/>
    </row>
    <row r="73" spans="1:7" ht="15.75">
      <c r="A73" s="47"/>
      <c r="B73" s="47"/>
      <c r="C73" s="292"/>
      <c r="D73" s="293"/>
      <c r="E73" s="293"/>
      <c r="F73" s="292"/>
      <c r="G73" s="551"/>
    </row>
    <row r="74" spans="1:7" ht="15.75">
      <c r="A74" s="47"/>
      <c r="B74" s="47"/>
      <c r="C74" s="292"/>
      <c r="D74" s="293"/>
      <c r="E74" s="293"/>
      <c r="F74" s="292"/>
      <c r="G74" s="551"/>
    </row>
    <row r="75" spans="1:7" ht="15.75">
      <c r="A75" s="47"/>
      <c r="B75" s="47"/>
      <c r="C75" s="292"/>
      <c r="D75" s="293"/>
      <c r="E75" s="293"/>
      <c r="F75" s="292"/>
      <c r="G75" s="551"/>
    </row>
    <row r="76" spans="1:7" ht="15.75">
      <c r="A76" s="47"/>
      <c r="B76" s="47"/>
      <c r="C76" s="292"/>
      <c r="D76" s="293"/>
      <c r="E76" s="293"/>
      <c r="F76" s="292"/>
      <c r="G76" s="551"/>
    </row>
    <row r="77" spans="1:7" ht="15.75">
      <c r="A77" s="47"/>
      <c r="B77" s="47"/>
      <c r="C77" s="292"/>
      <c r="D77" s="293"/>
      <c r="E77" s="293"/>
      <c r="F77" s="292"/>
      <c r="G77" s="551"/>
    </row>
    <row r="78" spans="1:7" ht="15.75">
      <c r="A78" s="47"/>
      <c r="B78" s="47"/>
      <c r="C78" s="292"/>
      <c r="D78" s="293"/>
      <c r="E78" s="293"/>
      <c r="F78" s="292"/>
      <c r="G78" s="551"/>
    </row>
    <row r="79" spans="1:7" ht="15.75">
      <c r="A79" s="47"/>
      <c r="B79" s="47"/>
      <c r="C79" s="292"/>
      <c r="D79" s="293"/>
      <c r="E79" s="293"/>
      <c r="F79" s="292"/>
      <c r="G79" s="551"/>
    </row>
    <row r="80" spans="1:7" ht="15.75">
      <c r="A80" s="47"/>
      <c r="B80" s="47"/>
      <c r="C80" s="292"/>
      <c r="D80" s="293"/>
      <c r="E80" s="293"/>
      <c r="F80" s="292"/>
      <c r="G80" s="551"/>
    </row>
    <row r="81" spans="1:7" ht="15.75">
      <c r="A81" s="47"/>
      <c r="B81" s="47"/>
      <c r="C81" s="292"/>
      <c r="D81" s="293"/>
      <c r="E81" s="293"/>
      <c r="F81" s="292"/>
      <c r="G81" s="551"/>
    </row>
    <row r="82" spans="1:7" ht="15.75">
      <c r="A82" s="47"/>
      <c r="B82" s="47"/>
      <c r="C82" s="292"/>
      <c r="D82" s="293"/>
      <c r="E82" s="293"/>
      <c r="F82" s="292"/>
      <c r="G82" s="551"/>
    </row>
    <row r="83" spans="1:7" ht="15.75">
      <c r="A83" s="47"/>
      <c r="B83" s="47"/>
      <c r="C83" s="292"/>
      <c r="D83" s="293"/>
      <c r="E83" s="293"/>
      <c r="F83" s="292"/>
      <c r="G83" s="551"/>
    </row>
    <row r="84" spans="1:7" ht="15.75">
      <c r="A84" s="47"/>
      <c r="B84" s="47"/>
      <c r="C84" s="292"/>
      <c r="D84" s="293"/>
      <c r="E84" s="293"/>
      <c r="F84" s="292"/>
      <c r="G84" s="551"/>
    </row>
    <row r="85" spans="1:7" ht="15.75">
      <c r="A85" s="47"/>
      <c r="B85" s="47"/>
      <c r="C85" s="292"/>
      <c r="D85" s="293"/>
      <c r="E85" s="293"/>
      <c r="F85" s="292"/>
      <c r="G85" s="551"/>
    </row>
    <row r="86" spans="1:7" ht="15.75">
      <c r="A86" s="47"/>
      <c r="B86" s="47"/>
      <c r="C86" s="292"/>
      <c r="D86" s="293"/>
      <c r="E86" s="293"/>
      <c r="F86" s="292"/>
      <c r="G86" s="551"/>
    </row>
    <row r="87" spans="1:7" ht="15.75">
      <c r="A87" s="47"/>
      <c r="B87" s="47"/>
      <c r="C87" s="292"/>
      <c r="D87" s="293"/>
      <c r="E87" s="293"/>
      <c r="F87" s="292"/>
      <c r="G87" s="551"/>
    </row>
    <row r="88" spans="1:7" ht="15.75">
      <c r="A88" s="47"/>
      <c r="B88" s="47"/>
      <c r="C88" s="292"/>
      <c r="D88" s="293"/>
      <c r="E88" s="293"/>
      <c r="F88" s="292"/>
      <c r="G88" s="551"/>
    </row>
    <row r="89" spans="1:7" ht="15.75">
      <c r="A89" s="47"/>
      <c r="B89" s="47"/>
      <c r="C89" s="292"/>
      <c r="D89" s="293"/>
      <c r="E89" s="293"/>
      <c r="F89" s="292"/>
      <c r="G89" s="551"/>
    </row>
    <row r="90" spans="1:7" ht="15.75">
      <c r="A90" s="47"/>
      <c r="B90" s="47"/>
      <c r="C90" s="292"/>
      <c r="D90" s="293"/>
      <c r="E90" s="293"/>
      <c r="F90" s="292"/>
      <c r="G90" s="551"/>
    </row>
    <row r="91" spans="1:7" ht="15.75">
      <c r="A91" s="47"/>
      <c r="B91" s="47"/>
      <c r="C91" s="292"/>
      <c r="D91" s="293"/>
      <c r="E91" s="293"/>
      <c r="F91" s="292"/>
      <c r="G91" s="551"/>
    </row>
    <row r="92" spans="1:7" ht="15.75">
      <c r="A92" s="47"/>
      <c r="B92" s="47"/>
      <c r="C92" s="292"/>
      <c r="D92" s="293"/>
      <c r="E92" s="293"/>
      <c r="F92" s="292"/>
      <c r="G92" s="551"/>
    </row>
    <row r="93" spans="1:7" ht="15.75">
      <c r="A93" s="47"/>
      <c r="B93" s="47"/>
      <c r="C93" s="292"/>
      <c r="D93" s="293"/>
      <c r="E93" s="293"/>
      <c r="F93" s="292"/>
      <c r="G93" s="551"/>
    </row>
    <row r="94" spans="1:7" ht="15.75">
      <c r="A94" s="47"/>
      <c r="B94" s="47"/>
      <c r="C94" s="292"/>
      <c r="D94" s="293"/>
      <c r="E94" s="293"/>
      <c r="F94" s="292"/>
      <c r="G94" s="551"/>
    </row>
    <row r="95" spans="1:7" ht="15.75">
      <c r="A95" s="47"/>
      <c r="B95" s="47"/>
      <c r="C95" s="292"/>
      <c r="D95" s="293"/>
      <c r="E95" s="293"/>
      <c r="F95" s="292"/>
      <c r="G95" s="551"/>
    </row>
    <row r="96" spans="1:7" ht="15.75">
      <c r="A96" s="47"/>
      <c r="B96" s="47"/>
      <c r="C96" s="292"/>
      <c r="D96" s="293"/>
      <c r="E96" s="293"/>
      <c r="F96" s="292"/>
      <c r="G96" s="551"/>
    </row>
    <row r="97" spans="1:7" ht="15.75">
      <c r="A97" s="47"/>
      <c r="B97" s="47"/>
      <c r="C97" s="292"/>
      <c r="D97" s="293"/>
      <c r="E97" s="293"/>
      <c r="F97" s="292"/>
      <c r="G97" s="551"/>
    </row>
    <row r="98" spans="1:7" ht="15.75">
      <c r="A98" s="47"/>
      <c r="B98" s="47"/>
      <c r="C98" s="292"/>
      <c r="D98" s="293"/>
      <c r="E98" s="293"/>
      <c r="F98" s="292"/>
      <c r="G98" s="551"/>
    </row>
    <row r="99" spans="1:7" ht="15.75">
      <c r="A99" s="47"/>
      <c r="B99" s="47"/>
      <c r="C99" s="292"/>
      <c r="D99" s="293"/>
      <c r="E99" s="293"/>
      <c r="F99" s="292"/>
      <c r="G99" s="551"/>
    </row>
    <row r="100" spans="1:7" ht="15.75">
      <c r="A100" s="47"/>
      <c r="B100" s="47"/>
      <c r="C100" s="292"/>
      <c r="D100" s="293"/>
      <c r="E100" s="293"/>
      <c r="F100" s="292"/>
      <c r="G100" s="551"/>
    </row>
    <row r="101" spans="1:7" ht="15.75">
      <c r="A101" s="47"/>
      <c r="B101" s="47"/>
      <c r="C101" s="292"/>
      <c r="D101" s="293"/>
      <c r="E101" s="293"/>
      <c r="F101" s="292"/>
      <c r="G101" s="551"/>
    </row>
    <row r="102" spans="1:7" ht="15.75">
      <c r="A102" s="47"/>
      <c r="B102" s="47"/>
      <c r="C102" s="292"/>
      <c r="D102" s="293"/>
      <c r="E102" s="293"/>
      <c r="F102" s="292"/>
      <c r="G102" s="551"/>
    </row>
    <row r="103" spans="1:7" ht="15.75">
      <c r="A103" s="47"/>
      <c r="B103" s="47"/>
      <c r="C103" s="292"/>
      <c r="D103" s="293"/>
      <c r="E103" s="293"/>
      <c r="F103" s="292"/>
      <c r="G103" s="551"/>
    </row>
    <row r="104" spans="1:7" ht="15.75">
      <c r="A104" s="47"/>
      <c r="B104" s="47"/>
      <c r="C104" s="292"/>
      <c r="D104" s="293"/>
      <c r="E104" s="293"/>
      <c r="F104" s="292"/>
      <c r="G104" s="551"/>
    </row>
    <row r="105" spans="1:7" ht="15.75">
      <c r="A105" s="47"/>
      <c r="B105" s="47"/>
      <c r="C105" s="292"/>
      <c r="D105" s="293"/>
      <c r="E105" s="293"/>
      <c r="F105" s="292"/>
      <c r="G105" s="551"/>
    </row>
    <row r="106" spans="1:7" ht="15.75">
      <c r="A106" s="47"/>
      <c r="B106" s="47"/>
      <c r="C106" s="292"/>
      <c r="D106" s="293"/>
      <c r="E106" s="293"/>
      <c r="F106" s="292"/>
      <c r="G106" s="551"/>
    </row>
    <row r="107" spans="1:7" ht="15.75">
      <c r="A107" s="47"/>
      <c r="B107" s="47"/>
      <c r="C107" s="292"/>
      <c r="D107" s="293"/>
      <c r="E107" s="293"/>
      <c r="F107" s="292"/>
      <c r="G107" s="551"/>
    </row>
    <row r="108" spans="1:7" ht="15.75">
      <c r="A108" s="47"/>
      <c r="B108" s="47"/>
      <c r="C108" s="292"/>
      <c r="D108" s="293"/>
      <c r="E108" s="293"/>
      <c r="F108" s="292"/>
      <c r="G108" s="551"/>
    </row>
    <row r="109" spans="1:7" ht="15.75">
      <c r="A109" s="47"/>
      <c r="B109" s="47"/>
      <c r="C109" s="292"/>
      <c r="D109" s="293"/>
      <c r="E109" s="293"/>
      <c r="F109" s="292"/>
      <c r="G109" s="551"/>
    </row>
    <row r="110" spans="1:7" ht="15.75">
      <c r="A110" s="47"/>
      <c r="B110" s="47"/>
      <c r="C110" s="292"/>
      <c r="D110" s="293"/>
      <c r="E110" s="293"/>
      <c r="F110" s="292"/>
      <c r="G110" s="551"/>
    </row>
    <row r="111" spans="1:7" ht="15.75">
      <c r="A111" s="47"/>
      <c r="B111" s="47"/>
      <c r="C111" s="292"/>
      <c r="D111" s="293"/>
      <c r="E111" s="293"/>
      <c r="F111" s="292"/>
      <c r="G111" s="551"/>
    </row>
    <row r="112" spans="1:7" ht="15.75">
      <c r="A112" s="47"/>
      <c r="B112" s="47"/>
      <c r="C112" s="292"/>
      <c r="D112" s="293"/>
      <c r="E112" s="293"/>
      <c r="F112" s="292"/>
      <c r="G112" s="551"/>
    </row>
    <row r="113" spans="1:7" ht="15.75">
      <c r="A113" s="47"/>
      <c r="B113" s="47"/>
      <c r="C113" s="292"/>
      <c r="D113" s="293"/>
      <c r="E113" s="293"/>
      <c r="F113" s="292"/>
      <c r="G113" s="551"/>
    </row>
    <row r="114" spans="1:7" ht="15.75">
      <c r="A114" s="47"/>
      <c r="B114" s="47"/>
      <c r="C114" s="292"/>
      <c r="D114" s="293"/>
      <c r="E114" s="293"/>
      <c r="F114" s="292"/>
      <c r="G114" s="551"/>
    </row>
    <row r="115" spans="1:7" ht="15.75">
      <c r="A115" s="47"/>
      <c r="B115" s="47"/>
      <c r="C115" s="292"/>
      <c r="D115" s="293"/>
      <c r="E115" s="293"/>
      <c r="F115" s="292"/>
      <c r="G115" s="551"/>
    </row>
    <row r="116" spans="1:7" ht="15.75">
      <c r="A116" s="47"/>
      <c r="B116" s="47"/>
      <c r="C116" s="292"/>
      <c r="D116" s="293"/>
      <c r="E116" s="293"/>
      <c r="F116" s="292"/>
      <c r="G116" s="551"/>
    </row>
    <row r="117" spans="1:7" ht="15.75">
      <c r="A117" s="47"/>
      <c r="B117" s="47"/>
      <c r="C117" s="292"/>
      <c r="D117" s="293"/>
      <c r="E117" s="293"/>
      <c r="F117" s="292"/>
      <c r="G117" s="551"/>
    </row>
    <row r="118" spans="1:7" ht="15.75">
      <c r="A118" s="47"/>
      <c r="B118" s="47"/>
      <c r="C118" s="292"/>
      <c r="D118" s="293"/>
      <c r="E118" s="293"/>
      <c r="F118" s="292"/>
      <c r="G118" s="551"/>
    </row>
    <row r="119" spans="1:7" ht="15.75">
      <c r="A119" s="47"/>
      <c r="B119" s="47"/>
      <c r="C119" s="292"/>
      <c r="D119" s="293"/>
      <c r="E119" s="293"/>
      <c r="F119" s="292"/>
      <c r="G119" s="551"/>
    </row>
    <row r="120" spans="1:7" ht="15.75">
      <c r="A120" s="47"/>
      <c r="B120" s="47"/>
      <c r="C120" s="292"/>
      <c r="D120" s="293"/>
      <c r="E120" s="293"/>
      <c r="F120" s="292"/>
      <c r="G120" s="551"/>
    </row>
    <row r="121" spans="1:7" ht="15.75">
      <c r="A121" s="47"/>
      <c r="B121" s="47"/>
      <c r="C121" s="292"/>
      <c r="D121" s="293"/>
      <c r="E121" s="293"/>
      <c r="F121" s="292"/>
      <c r="G121" s="551"/>
    </row>
    <row r="122" spans="1:7" ht="15.75">
      <c r="A122" s="47"/>
      <c r="B122" s="47"/>
      <c r="C122" s="292"/>
      <c r="D122" s="293"/>
      <c r="E122" s="293"/>
      <c r="F122" s="292"/>
      <c r="G122" s="551"/>
    </row>
    <row r="123" spans="1:7" ht="15.75">
      <c r="A123" s="47"/>
      <c r="B123" s="47"/>
      <c r="C123" s="292"/>
      <c r="D123" s="293"/>
      <c r="E123" s="293"/>
      <c r="F123" s="292"/>
      <c r="G123" s="551"/>
    </row>
    <row r="124" spans="1:7" ht="15.75">
      <c r="A124" s="47"/>
      <c r="B124" s="47"/>
      <c r="C124" s="292"/>
      <c r="D124" s="293"/>
      <c r="E124" s="293"/>
      <c r="F124" s="292"/>
      <c r="G124" s="551"/>
    </row>
    <row r="125" spans="1:7" ht="15.75">
      <c r="A125" s="47"/>
      <c r="B125" s="47"/>
      <c r="C125" s="292"/>
      <c r="D125" s="292"/>
      <c r="E125" s="293"/>
      <c r="F125" s="292"/>
      <c r="G125" s="551"/>
    </row>
    <row r="126" spans="1:7" ht="15.75">
      <c r="A126" s="47"/>
      <c r="B126" s="47"/>
      <c r="C126" s="292"/>
      <c r="D126" s="292"/>
      <c r="E126" s="293"/>
      <c r="F126" s="292"/>
      <c r="G126" s="551"/>
    </row>
    <row r="127" spans="1:7" ht="15.75">
      <c r="A127" s="47"/>
      <c r="B127" s="47"/>
      <c r="C127" s="292"/>
      <c r="D127" s="292"/>
      <c r="E127" s="293"/>
      <c r="F127" s="292"/>
      <c r="G127" s="551"/>
    </row>
    <row r="128" spans="1:7" ht="15.75">
      <c r="A128" s="47"/>
      <c r="B128" s="47"/>
      <c r="C128" s="292"/>
      <c r="D128" s="292"/>
      <c r="E128" s="293"/>
      <c r="F128" s="292"/>
      <c r="G128" s="551"/>
    </row>
    <row r="129" spans="1:7" ht="15.75">
      <c r="A129" s="47"/>
      <c r="B129" s="47"/>
      <c r="C129" s="292"/>
      <c r="D129" s="292"/>
      <c r="E129" s="293"/>
      <c r="F129" s="292"/>
      <c r="G129" s="551"/>
    </row>
    <row r="130" spans="1:7" ht="15.75">
      <c r="A130" s="47"/>
      <c r="B130" s="47"/>
      <c r="C130" s="292"/>
      <c r="D130" s="292"/>
      <c r="E130" s="293"/>
      <c r="F130" s="292"/>
      <c r="G130" s="551"/>
    </row>
    <row r="131" spans="1:7" ht="15.75">
      <c r="A131" s="47"/>
      <c r="B131" s="47"/>
      <c r="C131" s="292"/>
      <c r="D131" s="292"/>
      <c r="E131" s="293"/>
      <c r="F131" s="292"/>
      <c r="G131" s="551"/>
    </row>
    <row r="132" spans="1:7" ht="15.75">
      <c r="A132" s="47"/>
      <c r="B132" s="47"/>
      <c r="C132" s="292"/>
      <c r="D132" s="292"/>
      <c r="E132" s="293"/>
      <c r="F132" s="292"/>
      <c r="G132" s="551"/>
    </row>
    <row r="133" spans="1:7" ht="15.75">
      <c r="A133" s="47"/>
      <c r="B133" s="47"/>
      <c r="C133" s="292"/>
      <c r="D133" s="292"/>
      <c r="E133" s="293"/>
      <c r="F133" s="292"/>
      <c r="G133" s="551"/>
    </row>
    <row r="134" spans="1:7" ht="15.75">
      <c r="A134" s="47"/>
      <c r="B134" s="47"/>
      <c r="C134" s="292"/>
      <c r="D134" s="292"/>
      <c r="E134" s="293"/>
      <c r="F134" s="292"/>
      <c r="G134" s="551"/>
    </row>
    <row r="135" spans="1:7" ht="15.75">
      <c r="A135" s="47"/>
      <c r="B135" s="47"/>
      <c r="C135" s="292"/>
      <c r="D135" s="292"/>
      <c r="E135" s="293"/>
      <c r="F135" s="292"/>
      <c r="G135" s="551"/>
    </row>
    <row r="136" spans="1:7" ht="15.75">
      <c r="A136" s="47"/>
      <c r="B136" s="47"/>
      <c r="C136" s="292"/>
      <c r="D136" s="292"/>
      <c r="E136" s="293"/>
      <c r="F136" s="292"/>
      <c r="G136" s="551"/>
    </row>
    <row r="137" spans="1:7" ht="15.75">
      <c r="A137" s="47"/>
      <c r="B137" s="47"/>
      <c r="C137" s="292"/>
      <c r="D137" s="292"/>
      <c r="E137" s="293"/>
      <c r="F137" s="292"/>
      <c r="G137" s="551"/>
    </row>
    <row r="138" spans="1:7" ht="15.75">
      <c r="A138" s="47"/>
      <c r="B138" s="47"/>
      <c r="C138" s="292"/>
      <c r="D138" s="292"/>
      <c r="E138" s="293"/>
      <c r="F138" s="292"/>
      <c r="G138" s="551"/>
    </row>
    <row r="139" spans="1:7" ht="15.75">
      <c r="A139" s="47"/>
      <c r="B139" s="47"/>
      <c r="C139" s="292"/>
      <c r="D139" s="292"/>
      <c r="E139" s="293"/>
      <c r="F139" s="292"/>
      <c r="G139" s="551"/>
    </row>
    <row r="140" spans="1:7" ht="15.75">
      <c r="A140" s="47"/>
      <c r="B140" s="47"/>
      <c r="C140" s="292"/>
      <c r="D140" s="292"/>
      <c r="E140" s="293"/>
      <c r="F140" s="292"/>
      <c r="G140" s="551"/>
    </row>
    <row r="141" spans="1:7" ht="15.75">
      <c r="A141" s="47"/>
      <c r="B141" s="47"/>
      <c r="C141" s="292"/>
      <c r="D141" s="292"/>
      <c r="E141" s="293"/>
      <c r="F141" s="292"/>
      <c r="G141" s="551"/>
    </row>
    <row r="142" spans="1:7" ht="15.75">
      <c r="A142" s="47"/>
      <c r="B142" s="47"/>
      <c r="C142" s="292"/>
      <c r="D142" s="292"/>
      <c r="E142" s="293"/>
      <c r="F142" s="292"/>
      <c r="G142" s="551"/>
    </row>
    <row r="143" spans="1:7" ht="15.75">
      <c r="A143" s="47"/>
      <c r="B143" s="47"/>
      <c r="C143" s="292"/>
      <c r="D143" s="292"/>
      <c r="E143" s="293"/>
      <c r="F143" s="292"/>
      <c r="G143" s="551"/>
    </row>
    <row r="144" spans="1:7" ht="15.75">
      <c r="A144" s="47"/>
      <c r="B144" s="47"/>
      <c r="C144" s="292"/>
      <c r="D144" s="292"/>
      <c r="E144" s="293"/>
      <c r="F144" s="292"/>
      <c r="G144" s="551"/>
    </row>
    <row r="145" spans="1:7" ht="15.75">
      <c r="A145" s="47"/>
      <c r="B145" s="47"/>
      <c r="C145" s="292"/>
      <c r="D145" s="292"/>
      <c r="E145" s="293"/>
      <c r="F145" s="292"/>
      <c r="G145" s="551"/>
    </row>
    <row r="146" spans="1:7" ht="15.75">
      <c r="A146" s="47"/>
      <c r="B146" s="47"/>
      <c r="C146" s="292"/>
      <c r="D146" s="292"/>
      <c r="E146" s="293"/>
      <c r="F146" s="292"/>
      <c r="G146" s="551"/>
    </row>
    <row r="147" spans="1:7" ht="15.75">
      <c r="A147" s="47"/>
      <c r="B147" s="47"/>
      <c r="C147" s="292"/>
      <c r="D147" s="292"/>
      <c r="E147" s="293"/>
      <c r="F147" s="292"/>
      <c r="G147" s="551"/>
    </row>
    <row r="148" spans="1:7" ht="15.75">
      <c r="A148" s="47"/>
      <c r="B148" s="47"/>
      <c r="C148" s="292"/>
      <c r="D148" s="292"/>
      <c r="E148" s="293"/>
      <c r="F148" s="292"/>
      <c r="G148" s="551"/>
    </row>
    <row r="149" spans="1:7" ht="15.75">
      <c r="A149" s="47"/>
      <c r="B149" s="47"/>
      <c r="C149" s="292"/>
      <c r="D149" s="292"/>
      <c r="E149" s="293"/>
      <c r="F149" s="292"/>
      <c r="G149" s="551"/>
    </row>
    <row r="150" spans="1:7" ht="15.75">
      <c r="A150" s="47"/>
      <c r="B150" s="47"/>
      <c r="C150" s="292"/>
      <c r="D150" s="292"/>
      <c r="E150" s="293"/>
      <c r="F150" s="292"/>
      <c r="G150" s="551"/>
    </row>
    <row r="151" spans="1:7" ht="15.75">
      <c r="A151" s="47"/>
      <c r="B151" s="47"/>
      <c r="C151" s="292"/>
      <c r="D151" s="292"/>
      <c r="E151" s="293"/>
      <c r="F151" s="292"/>
      <c r="G151" s="551"/>
    </row>
    <row r="152" spans="1:7" ht="15.75">
      <c r="A152" s="47"/>
      <c r="B152" s="47"/>
      <c r="C152" s="292"/>
      <c r="D152" s="292"/>
      <c r="E152" s="293"/>
      <c r="F152" s="292"/>
      <c r="G152" s="551"/>
    </row>
    <row r="153" spans="1:7" ht="15.75">
      <c r="A153" s="47"/>
      <c r="B153" s="47"/>
      <c r="C153" s="292"/>
      <c r="D153" s="292"/>
      <c r="E153" s="293"/>
      <c r="F153" s="292"/>
      <c r="G153" s="551"/>
    </row>
    <row r="154" spans="1:7" ht="15.75">
      <c r="A154" s="47"/>
      <c r="B154" s="47"/>
      <c r="C154" s="292"/>
      <c r="D154" s="292"/>
      <c r="E154" s="293"/>
      <c r="F154" s="292"/>
      <c r="G154" s="551"/>
    </row>
    <row r="155" spans="1:7" ht="15.75">
      <c r="A155" s="47"/>
      <c r="B155" s="47"/>
      <c r="C155" s="292"/>
      <c r="D155" s="292"/>
      <c r="E155" s="293"/>
      <c r="F155" s="292"/>
      <c r="G155" s="551"/>
    </row>
    <row r="156" spans="1:7" ht="15.75">
      <c r="A156" s="47"/>
      <c r="B156" s="47"/>
      <c r="C156" s="292"/>
      <c r="D156" s="292"/>
      <c r="E156" s="293"/>
      <c r="F156" s="292"/>
      <c r="G156" s="551"/>
    </row>
    <row r="157" spans="1:7" ht="15.75">
      <c r="A157" s="47"/>
      <c r="B157" s="47"/>
      <c r="C157" s="292"/>
      <c r="D157" s="292"/>
      <c r="E157" s="293"/>
      <c r="F157" s="292"/>
      <c r="G157" s="551"/>
    </row>
    <row r="158" spans="1:7" ht="15.75">
      <c r="A158" s="47"/>
      <c r="B158" s="47"/>
      <c r="C158" s="292"/>
      <c r="D158" s="292"/>
      <c r="E158" s="293"/>
      <c r="F158" s="292"/>
      <c r="G158" s="551"/>
    </row>
    <row r="159" spans="1:7" ht="15.75">
      <c r="A159" s="47"/>
      <c r="B159" s="47"/>
      <c r="C159" s="292"/>
      <c r="D159" s="292"/>
      <c r="E159" s="293"/>
      <c r="F159" s="292"/>
      <c r="G159" s="551"/>
    </row>
    <row r="160" spans="1:7" ht="15.75">
      <c r="A160" s="47"/>
      <c r="B160" s="47"/>
      <c r="C160" s="292"/>
      <c r="D160" s="292"/>
      <c r="E160" s="293"/>
      <c r="F160" s="292"/>
      <c r="G160" s="551"/>
    </row>
    <row r="161" spans="1:7" ht="15.75">
      <c r="A161" s="47"/>
      <c r="B161" s="47"/>
      <c r="C161" s="292"/>
      <c r="D161" s="292"/>
      <c r="E161" s="293"/>
      <c r="F161" s="292"/>
      <c r="G161" s="551"/>
    </row>
    <row r="162" spans="1:7" ht="15.75">
      <c r="A162" s="47"/>
      <c r="B162" s="47"/>
      <c r="C162" s="292"/>
      <c r="D162" s="292"/>
      <c r="E162" s="293"/>
      <c r="F162" s="292"/>
      <c r="G162" s="551"/>
    </row>
    <row r="163" spans="1:7" ht="15.75">
      <c r="A163" s="47"/>
      <c r="B163" s="47"/>
      <c r="C163" s="292"/>
      <c r="D163" s="292"/>
      <c r="E163" s="293"/>
      <c r="F163" s="292"/>
      <c r="G163" s="551"/>
    </row>
    <row r="164" spans="1:7" ht="15.75">
      <c r="A164" s="47"/>
      <c r="B164" s="47"/>
      <c r="C164" s="292"/>
      <c r="D164" s="292"/>
      <c r="E164" s="293"/>
      <c r="F164" s="292"/>
      <c r="G164" s="551"/>
    </row>
    <row r="165" spans="1:7" ht="15.75">
      <c r="A165" s="47"/>
      <c r="B165" s="47"/>
      <c r="C165" s="292"/>
      <c r="D165" s="292"/>
      <c r="E165" s="293"/>
      <c r="F165" s="292"/>
      <c r="G165" s="551"/>
    </row>
    <row r="166" spans="1:7" ht="15.75">
      <c r="A166" s="47"/>
      <c r="B166" s="47"/>
      <c r="C166" s="292"/>
      <c r="D166" s="292"/>
      <c r="E166" s="293"/>
      <c r="F166" s="292"/>
      <c r="G166" s="551"/>
    </row>
    <row r="167" spans="1:7" ht="15.75">
      <c r="A167" s="47"/>
      <c r="B167" s="47"/>
      <c r="C167" s="292"/>
      <c r="D167" s="292"/>
      <c r="E167" s="293"/>
      <c r="F167" s="292"/>
      <c r="G167" s="551"/>
    </row>
    <row r="168" spans="1:7" ht="15.75">
      <c r="A168" s="47"/>
      <c r="B168" s="47"/>
      <c r="C168" s="292"/>
      <c r="D168" s="292"/>
      <c r="E168" s="293"/>
      <c r="F168" s="292"/>
      <c r="G168" s="551"/>
    </row>
    <row r="169" spans="1:7" ht="15.75">
      <c r="A169" s="47"/>
      <c r="B169" s="47"/>
      <c r="C169" s="292"/>
      <c r="D169" s="292"/>
      <c r="E169" s="293"/>
      <c r="F169" s="292"/>
      <c r="G169" s="551"/>
    </row>
    <row r="170" spans="1:7" ht="15.75">
      <c r="A170" s="47"/>
      <c r="B170" s="47"/>
      <c r="C170" s="292"/>
      <c r="D170" s="292"/>
      <c r="E170" s="293"/>
      <c r="F170" s="292"/>
      <c r="G170" s="551"/>
    </row>
  </sheetData>
  <sheetProtection selectLockedCells="1" selectUnlockedCells="1"/>
  <mergeCells count="11">
    <mergeCell ref="H3:H4"/>
    <mergeCell ref="I3:I4"/>
    <mergeCell ref="B20:B21"/>
    <mergeCell ref="J20:M20"/>
    <mergeCell ref="A2:B4"/>
    <mergeCell ref="C2:I2"/>
    <mergeCell ref="C3:C4"/>
    <mergeCell ref="D3:D4"/>
    <mergeCell ref="E3:E4"/>
    <mergeCell ref="F3:F4"/>
    <mergeCell ref="G3:G4"/>
  </mergeCells>
  <printOptions verticalCentered="1"/>
  <pageMargins left="1.1811023622047245" right="0" top="0" bottom="0" header="0" footer="0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5"/>
  <sheetViews>
    <sheetView zoomScale="124" zoomScaleNormal="124" zoomScalePageLayoutView="0" workbookViewId="0" topLeftCell="C1">
      <selection activeCell="J16" sqref="J16"/>
    </sheetView>
  </sheetViews>
  <sheetFormatPr defaultColWidth="11.57421875" defaultRowHeight="12.75"/>
  <cols>
    <col min="1" max="1" width="7.57421875" style="23" customWidth="1"/>
    <col min="2" max="2" width="6.57421875" style="50" customWidth="1"/>
    <col min="3" max="3" width="54.28125" style="23" customWidth="1"/>
    <col min="4" max="4" width="12.28125" style="23" customWidth="1"/>
    <col min="5" max="5" width="12.00390625" style="23" customWidth="1"/>
    <col min="6" max="6" width="12.7109375" style="23" customWidth="1"/>
    <col min="7" max="7" width="13.00390625" style="23" customWidth="1"/>
    <col min="8" max="8" width="13.421875" style="51" customWidth="1"/>
    <col min="9" max="9" width="12.28125" style="23" customWidth="1"/>
    <col min="10" max="10" width="11.7109375" style="23" customWidth="1"/>
    <col min="11" max="15" width="11.57421875" style="23" customWidth="1"/>
    <col min="16" max="16" width="5.8515625" style="23" customWidth="1"/>
    <col min="17" max="17" width="0" style="23" hidden="1" customWidth="1"/>
    <col min="18" max="16384" width="11.57421875" style="23" customWidth="1"/>
  </cols>
  <sheetData>
    <row r="1" spans="2:8" ht="15.75">
      <c r="B1" s="52"/>
      <c r="C1" s="53"/>
      <c r="D1" s="54"/>
      <c r="E1" s="54"/>
      <c r="F1" s="54"/>
      <c r="G1" s="54"/>
      <c r="H1" s="55"/>
    </row>
    <row r="2" spans="2:8" ht="15.75">
      <c r="B2" s="56"/>
      <c r="C2" s="57"/>
      <c r="D2" s="58"/>
      <c r="E2" s="58"/>
      <c r="F2" s="22"/>
      <c r="G2" s="59"/>
      <c r="H2" s="60"/>
    </row>
    <row r="3" spans="2:10" ht="15">
      <c r="B3" s="571" t="s">
        <v>60</v>
      </c>
      <c r="C3" s="571"/>
      <c r="D3" s="556" t="s">
        <v>18</v>
      </c>
      <c r="E3" s="556"/>
      <c r="F3" s="556"/>
      <c r="G3" s="556"/>
      <c r="H3" s="556"/>
      <c r="I3" s="556"/>
      <c r="J3" s="556"/>
    </row>
    <row r="4" spans="2:10" ht="15.75" customHeight="1">
      <c r="B4" s="571"/>
      <c r="C4" s="571"/>
      <c r="D4" s="572" t="s">
        <v>814</v>
      </c>
      <c r="E4" s="572" t="s">
        <v>814</v>
      </c>
      <c r="F4" s="572" t="s">
        <v>867</v>
      </c>
      <c r="G4" s="572" t="s">
        <v>930</v>
      </c>
      <c r="H4" s="569" t="s">
        <v>19</v>
      </c>
      <c r="I4" s="569" t="s">
        <v>837</v>
      </c>
      <c r="J4" s="569" t="s">
        <v>931</v>
      </c>
    </row>
    <row r="5" spans="2:10" ht="26.25" customHeight="1">
      <c r="B5" s="571"/>
      <c r="C5" s="571"/>
      <c r="D5" s="572"/>
      <c r="E5" s="572"/>
      <c r="F5" s="572"/>
      <c r="G5" s="572"/>
      <c r="H5" s="569"/>
      <c r="I5" s="569"/>
      <c r="J5" s="569"/>
    </row>
    <row r="6" spans="2:10" ht="27" customHeight="1">
      <c r="B6" s="61"/>
      <c r="C6" s="62" t="s">
        <v>61</v>
      </c>
      <c r="D6" s="427">
        <f aca="true" t="shared" si="0" ref="D6:J6">SUM(D7:D11)</f>
        <v>19146</v>
      </c>
      <c r="E6" s="427">
        <f t="shared" si="0"/>
        <v>22710.2</v>
      </c>
      <c r="F6" s="428">
        <f t="shared" si="0"/>
        <v>1093310</v>
      </c>
      <c r="G6" s="428">
        <f t="shared" si="0"/>
        <v>1692432.9780000001</v>
      </c>
      <c r="H6" s="428">
        <f t="shared" si="0"/>
        <v>0</v>
      </c>
      <c r="I6" s="428">
        <f t="shared" si="0"/>
        <v>0</v>
      </c>
      <c r="J6" s="428">
        <f t="shared" si="0"/>
        <v>0</v>
      </c>
    </row>
    <row r="7" spans="2:10" ht="15">
      <c r="B7" s="63">
        <v>1</v>
      </c>
      <c r="C7" s="64" t="s">
        <v>62</v>
      </c>
      <c r="D7" s="391"/>
      <c r="E7" s="391"/>
      <c r="F7" s="392"/>
      <c r="G7" s="360"/>
      <c r="H7" s="429"/>
      <c r="I7" s="392">
        <v>0</v>
      </c>
      <c r="J7" s="392">
        <v>0</v>
      </c>
    </row>
    <row r="8" spans="2:10" ht="15">
      <c r="B8" s="63"/>
      <c r="C8" s="64" t="s">
        <v>850</v>
      </c>
      <c r="D8" s="391"/>
      <c r="E8" s="391"/>
      <c r="F8" s="392">
        <v>1093310</v>
      </c>
      <c r="G8" s="360">
        <v>1093310</v>
      </c>
      <c r="H8" s="429">
        <v>0</v>
      </c>
      <c r="I8" s="392"/>
      <c r="J8" s="392"/>
    </row>
    <row r="9" spans="2:17" ht="15">
      <c r="B9" s="63">
        <f>1+B7</f>
        <v>2</v>
      </c>
      <c r="C9" s="64" t="s">
        <v>63</v>
      </c>
      <c r="D9" s="391">
        <v>19146</v>
      </c>
      <c r="E9" s="391"/>
      <c r="F9" s="392"/>
      <c r="G9" s="360">
        <v>590122.978</v>
      </c>
      <c r="H9" s="429"/>
      <c r="I9" s="392">
        <v>0</v>
      </c>
      <c r="J9" s="392">
        <v>0</v>
      </c>
      <c r="K9" s="570"/>
      <c r="L9" s="570"/>
      <c r="M9" s="570"/>
      <c r="N9" s="570"/>
      <c r="O9" s="570"/>
      <c r="P9" s="570"/>
      <c r="Q9" s="570"/>
    </row>
    <row r="10" spans="2:17" ht="15">
      <c r="B10" s="63"/>
      <c r="C10" s="64" t="s">
        <v>929</v>
      </c>
      <c r="D10" s="391"/>
      <c r="E10" s="391"/>
      <c r="F10" s="392"/>
      <c r="G10" s="360">
        <v>9000</v>
      </c>
      <c r="H10" s="429"/>
      <c r="I10" s="392"/>
      <c r="J10" s="392"/>
      <c r="K10" s="570"/>
      <c r="L10" s="570"/>
      <c r="M10" s="570"/>
      <c r="N10" s="570"/>
      <c r="O10" s="570"/>
      <c r="P10" s="570"/>
      <c r="Q10" s="570"/>
    </row>
    <row r="11" spans="2:17" ht="15">
      <c r="B11" s="63">
        <f>1+B9</f>
        <v>3</v>
      </c>
      <c r="C11" s="17" t="s">
        <v>64</v>
      </c>
      <c r="D11" s="391"/>
      <c r="E11" s="391">
        <v>22710.2</v>
      </c>
      <c r="F11" s="392"/>
      <c r="G11" s="360">
        <v>0</v>
      </c>
      <c r="H11" s="429"/>
      <c r="I11" s="392">
        <v>0</v>
      </c>
      <c r="J11" s="392">
        <v>0</v>
      </c>
      <c r="K11" s="570"/>
      <c r="L11" s="570"/>
      <c r="M11" s="570"/>
      <c r="N11" s="570"/>
      <c r="O11" s="570"/>
      <c r="P11" s="570"/>
      <c r="Q11" s="570"/>
    </row>
    <row r="12" spans="2:17" ht="27.75" customHeight="1">
      <c r="B12" s="14"/>
      <c r="C12" s="15" t="s">
        <v>65</v>
      </c>
      <c r="D12" s="430">
        <f aca="true" t="shared" si="1" ref="D12:J12">SUM(D13:D17)</f>
        <v>600396.4</v>
      </c>
      <c r="E12" s="430">
        <f t="shared" si="1"/>
        <v>271405.3</v>
      </c>
      <c r="F12" s="431">
        <f t="shared" si="1"/>
        <v>314600</v>
      </c>
      <c r="G12" s="431">
        <f t="shared" si="1"/>
        <v>303196</v>
      </c>
      <c r="H12" s="431">
        <f t="shared" si="1"/>
        <v>815616.82</v>
      </c>
      <c r="I12" s="431">
        <f t="shared" si="1"/>
        <v>255000</v>
      </c>
      <c r="J12" s="431">
        <f t="shared" si="1"/>
        <v>255000</v>
      </c>
      <c r="K12" s="570"/>
      <c r="L12" s="570"/>
      <c r="M12" s="570"/>
      <c r="N12" s="570"/>
      <c r="O12" s="570"/>
      <c r="P12" s="570"/>
      <c r="Q12" s="570"/>
    </row>
    <row r="13" spans="2:10" ht="15">
      <c r="B13" s="63" t="e">
        <f>1+#REF!</f>
        <v>#REF!</v>
      </c>
      <c r="C13" s="64" t="s">
        <v>66</v>
      </c>
      <c r="D13" s="391">
        <v>296.1</v>
      </c>
      <c r="E13" s="391">
        <v>3498.12</v>
      </c>
      <c r="F13" s="392">
        <v>3600</v>
      </c>
      <c r="G13" s="360">
        <v>3600</v>
      </c>
      <c r="H13" s="429">
        <v>10000</v>
      </c>
      <c r="I13" s="392">
        <v>10000</v>
      </c>
      <c r="J13" s="392">
        <v>10000</v>
      </c>
    </row>
    <row r="14" spans="2:10" ht="15">
      <c r="B14" s="63" t="e">
        <f>1+B13</f>
        <v>#REF!</v>
      </c>
      <c r="C14" s="64" t="s">
        <v>67</v>
      </c>
      <c r="D14" s="391">
        <v>237600</v>
      </c>
      <c r="E14" s="391">
        <v>246932</v>
      </c>
      <c r="F14" s="392">
        <v>266000</v>
      </c>
      <c r="G14" s="360">
        <v>265596</v>
      </c>
      <c r="H14" s="429">
        <v>200000</v>
      </c>
      <c r="I14" s="392">
        <v>200000</v>
      </c>
      <c r="J14" s="392">
        <v>200000</v>
      </c>
    </row>
    <row r="15" spans="2:10" ht="15">
      <c r="B15" s="63" t="e">
        <f>1+B14</f>
        <v>#REF!</v>
      </c>
      <c r="C15" s="64" t="s">
        <v>68</v>
      </c>
      <c r="D15" s="391">
        <v>20244.7</v>
      </c>
      <c r="E15" s="391">
        <v>20975.18</v>
      </c>
      <c r="F15" s="392">
        <v>45000</v>
      </c>
      <c r="G15" s="360">
        <v>25000</v>
      </c>
      <c r="H15" s="429">
        <v>45000</v>
      </c>
      <c r="I15" s="392">
        <v>45000</v>
      </c>
      <c r="J15" s="392">
        <v>45000</v>
      </c>
    </row>
    <row r="16" spans="2:10" ht="15">
      <c r="B16" s="65"/>
      <c r="C16" s="462" t="s">
        <v>932</v>
      </c>
      <c r="D16" s="432"/>
      <c r="E16" s="432"/>
      <c r="F16" s="433"/>
      <c r="G16" s="360">
        <v>9000</v>
      </c>
      <c r="H16" s="434"/>
      <c r="I16" s="433"/>
      <c r="J16" s="433"/>
    </row>
    <row r="17" spans="2:17" ht="15">
      <c r="B17" s="65" t="e">
        <f>1+B15</f>
        <v>#REF!</v>
      </c>
      <c r="C17" s="19" t="s">
        <v>69</v>
      </c>
      <c r="D17" s="432">
        <v>342255.6</v>
      </c>
      <c r="E17" s="432">
        <v>0</v>
      </c>
      <c r="F17" s="433"/>
      <c r="G17" s="360">
        <v>0</v>
      </c>
      <c r="H17" s="434">
        <v>560616.82</v>
      </c>
      <c r="I17" s="433">
        <v>0</v>
      </c>
      <c r="J17" s="433">
        <v>0</v>
      </c>
      <c r="K17" s="570"/>
      <c r="L17" s="570"/>
      <c r="M17" s="570"/>
      <c r="N17" s="570"/>
      <c r="O17" s="570"/>
      <c r="P17" s="570"/>
      <c r="Q17" s="570"/>
    </row>
    <row r="18" spans="2:17" ht="26.25" customHeight="1">
      <c r="B18" s="66"/>
      <c r="C18" s="67" t="s">
        <v>70</v>
      </c>
      <c r="D18" s="435">
        <f aca="true" t="shared" si="2" ref="D18:J18">SUM(D6-D12)</f>
        <v>-581250.4</v>
      </c>
      <c r="E18" s="435">
        <f t="shared" si="2"/>
        <v>-248695.09999999998</v>
      </c>
      <c r="F18" s="436">
        <f t="shared" si="2"/>
        <v>778710</v>
      </c>
      <c r="G18" s="436">
        <f t="shared" si="2"/>
        <v>1389236.9780000001</v>
      </c>
      <c r="H18" s="436">
        <f t="shared" si="2"/>
        <v>-815616.82</v>
      </c>
      <c r="I18" s="436">
        <f t="shared" si="2"/>
        <v>-255000</v>
      </c>
      <c r="J18" s="436">
        <f t="shared" si="2"/>
        <v>-255000</v>
      </c>
      <c r="K18" s="570"/>
      <c r="L18" s="570"/>
      <c r="M18" s="570"/>
      <c r="N18" s="570"/>
      <c r="O18" s="570"/>
      <c r="P18" s="570"/>
      <c r="Q18" s="570"/>
    </row>
    <row r="19" spans="2:17" ht="15">
      <c r="B19" s="52"/>
      <c r="C19" s="68"/>
      <c r="D19" s="24"/>
      <c r="E19" s="24"/>
      <c r="F19" s="24"/>
      <c r="G19" s="24"/>
      <c r="H19" s="25"/>
      <c r="K19" s="570"/>
      <c r="L19" s="570"/>
      <c r="M19" s="570"/>
      <c r="N19" s="570"/>
      <c r="O19" s="570"/>
      <c r="P19" s="570"/>
      <c r="Q19" s="570"/>
    </row>
    <row r="20" spans="2:17" ht="15.75">
      <c r="B20" s="69"/>
      <c r="C20" s="52"/>
      <c r="D20" s="24"/>
      <c r="E20" s="24"/>
      <c r="F20" s="24"/>
      <c r="G20" s="24"/>
      <c r="H20" s="25"/>
      <c r="K20" s="570"/>
      <c r="L20" s="570"/>
      <c r="M20" s="570"/>
      <c r="N20" s="570"/>
      <c r="O20" s="570"/>
      <c r="P20" s="570"/>
      <c r="Q20" s="570"/>
    </row>
    <row r="21" spans="2:8" ht="15.75">
      <c r="B21" s="69"/>
      <c r="C21" s="52"/>
      <c r="D21" s="24"/>
      <c r="E21" s="24"/>
      <c r="F21" s="24"/>
      <c r="G21" s="24"/>
      <c r="H21" s="25"/>
    </row>
    <row r="22" spans="2:8" ht="15.75">
      <c r="B22" s="69"/>
      <c r="C22" s="52"/>
      <c r="D22" s="24"/>
      <c r="E22" s="24"/>
      <c r="F22" s="24"/>
      <c r="G22" s="24"/>
      <c r="H22" s="25"/>
    </row>
    <row r="23" spans="2:8" ht="15.75">
      <c r="B23" s="69"/>
      <c r="C23" s="52"/>
      <c r="D23" s="24"/>
      <c r="E23" s="24"/>
      <c r="F23" s="24"/>
      <c r="G23" s="24"/>
      <c r="H23" s="25"/>
    </row>
    <row r="25" ht="15">
      <c r="D25" s="70"/>
    </row>
  </sheetData>
  <sheetProtection selectLockedCells="1" selectUnlockedCells="1"/>
  <mergeCells count="11">
    <mergeCell ref="I4:I5"/>
    <mergeCell ref="J4:J5"/>
    <mergeCell ref="K9:Q12"/>
    <mergeCell ref="K17:Q20"/>
    <mergeCell ref="B3:C5"/>
    <mergeCell ref="D3:J3"/>
    <mergeCell ref="D4:D5"/>
    <mergeCell ref="E4:E5"/>
    <mergeCell ref="F4:F5"/>
    <mergeCell ref="G4:G5"/>
    <mergeCell ref="H4:H5"/>
  </mergeCells>
  <printOptions/>
  <pageMargins left="0.7875" right="0.7875" top="0.7875" bottom="0.7875" header="0.5118055555555555" footer="0.5118055555555555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24"/>
  <sheetViews>
    <sheetView zoomScale="110" zoomScaleNormal="110" zoomScalePageLayoutView="0" workbookViewId="0" topLeftCell="A4">
      <selection activeCell="J7" sqref="J1:J16384"/>
    </sheetView>
  </sheetViews>
  <sheetFormatPr defaultColWidth="11.57421875" defaultRowHeight="12.75"/>
  <cols>
    <col min="1" max="1" width="4.28125" style="0" customWidth="1"/>
    <col min="2" max="2" width="3.28125" style="0" customWidth="1"/>
    <col min="3" max="3" width="8.57421875" style="0" customWidth="1"/>
    <col min="4" max="4" width="7.7109375" style="71" customWidth="1"/>
    <col min="5" max="5" width="39.8515625" style="0" customWidth="1"/>
    <col min="6" max="6" width="11.140625" style="72" customWidth="1"/>
    <col min="7" max="7" width="11.8515625" style="72" customWidth="1"/>
    <col min="8" max="8" width="11.7109375" style="73" customWidth="1"/>
    <col min="9" max="9" width="11.57421875" style="72" customWidth="1"/>
    <col min="10" max="10" width="11.28125" style="73" customWidth="1"/>
    <col min="11" max="12" width="11.421875" style="72" customWidth="1"/>
    <col min="13" max="16" width="11.57421875" style="0" customWidth="1"/>
    <col min="17" max="17" width="1.1484375" style="0" customWidth="1"/>
    <col min="18" max="19" width="0" style="0" hidden="1" customWidth="1"/>
  </cols>
  <sheetData>
    <row r="1" spans="1:11" ht="22.5" customHeight="1">
      <c r="A1" s="573" t="s">
        <v>71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</row>
    <row r="2" spans="1:12" ht="12.75">
      <c r="A2" s="74"/>
      <c r="B2" s="74"/>
      <c r="C2" s="74"/>
      <c r="D2" s="75"/>
      <c r="E2" s="74"/>
      <c r="F2" s="76"/>
      <c r="G2" s="76"/>
      <c r="H2" s="77"/>
      <c r="I2" s="77"/>
      <c r="J2" s="76"/>
      <c r="K2" s="76"/>
      <c r="L2" s="76"/>
    </row>
    <row r="3" spans="1:12" ht="12.75" customHeight="1">
      <c r="A3" s="574" t="s">
        <v>72</v>
      </c>
      <c r="B3" s="575" t="s">
        <v>73</v>
      </c>
      <c r="C3" s="575"/>
      <c r="D3" s="576" t="s">
        <v>74</v>
      </c>
      <c r="E3" s="576"/>
      <c r="F3" s="577" t="s">
        <v>75</v>
      </c>
      <c r="G3" s="577"/>
      <c r="H3" s="577"/>
      <c r="I3" s="577"/>
      <c r="J3" s="577"/>
      <c r="K3" s="577"/>
      <c r="L3" s="577"/>
    </row>
    <row r="4" spans="1:12" ht="12.75">
      <c r="A4" s="574"/>
      <c r="B4" s="574"/>
      <c r="C4" s="575"/>
      <c r="D4" s="576"/>
      <c r="E4" s="576"/>
      <c r="F4" s="578" t="s">
        <v>21</v>
      </c>
      <c r="G4" s="578"/>
      <c r="H4" s="578"/>
      <c r="I4" s="578"/>
      <c r="J4" s="578"/>
      <c r="K4" s="578"/>
      <c r="L4" s="578"/>
    </row>
    <row r="5" spans="1:12" ht="12.75" customHeight="1">
      <c r="A5" s="574"/>
      <c r="B5" s="574"/>
      <c r="C5" s="575"/>
      <c r="D5" s="576"/>
      <c r="E5" s="576"/>
      <c r="F5" s="579" t="s">
        <v>36</v>
      </c>
      <c r="G5" s="579" t="s">
        <v>858</v>
      </c>
      <c r="H5" s="579" t="s">
        <v>867</v>
      </c>
      <c r="I5" s="580" t="s">
        <v>861</v>
      </c>
      <c r="J5" s="581" t="s">
        <v>76</v>
      </c>
      <c r="K5" s="581" t="s">
        <v>829</v>
      </c>
      <c r="L5" s="581" t="s">
        <v>903</v>
      </c>
    </row>
    <row r="6" spans="1:12" ht="34.5" customHeight="1">
      <c r="A6" s="574"/>
      <c r="B6" s="574"/>
      <c r="C6" s="575"/>
      <c r="D6" s="576"/>
      <c r="E6" s="576"/>
      <c r="F6" s="579"/>
      <c r="G6" s="579"/>
      <c r="H6" s="579"/>
      <c r="I6" s="580"/>
      <c r="J6" s="581"/>
      <c r="K6" s="581"/>
      <c r="L6" s="581"/>
    </row>
    <row r="7" spans="1:12" ht="26.25" customHeight="1">
      <c r="A7" s="78"/>
      <c r="B7" s="582" t="s">
        <v>77</v>
      </c>
      <c r="C7" s="582"/>
      <c r="D7" s="582"/>
      <c r="E7" s="582"/>
      <c r="F7" s="382">
        <f>F8+F18+F30</f>
        <v>84438.09</v>
      </c>
      <c r="G7" s="382">
        <f aca="true" t="shared" si="0" ref="G7:L7">G8+G18+G30</f>
        <v>113106.92</v>
      </c>
      <c r="H7" s="382">
        <f t="shared" si="0"/>
        <v>105100</v>
      </c>
      <c r="I7" s="382">
        <f t="shared" si="0"/>
        <v>89766</v>
      </c>
      <c r="J7" s="382">
        <f t="shared" si="0"/>
        <v>101110</v>
      </c>
      <c r="K7" s="382">
        <f t="shared" si="0"/>
        <v>88200</v>
      </c>
      <c r="L7" s="382">
        <f t="shared" si="0"/>
        <v>88200</v>
      </c>
    </row>
    <row r="8" spans="1:12" ht="12.75">
      <c r="A8" s="80" t="s">
        <v>78</v>
      </c>
      <c r="B8" s="81" t="s">
        <v>79</v>
      </c>
      <c r="C8" s="583" t="s">
        <v>80</v>
      </c>
      <c r="D8" s="583"/>
      <c r="E8" s="583"/>
      <c r="F8" s="363">
        <f aca="true" t="shared" si="1" ref="F8:L8">SUM(F9)</f>
        <v>23943.55</v>
      </c>
      <c r="G8" s="363">
        <f t="shared" si="1"/>
        <v>54558.259999999995</v>
      </c>
      <c r="H8" s="363">
        <f t="shared" si="1"/>
        <v>46600</v>
      </c>
      <c r="I8" s="363">
        <f t="shared" si="1"/>
        <v>34866</v>
      </c>
      <c r="J8" s="363">
        <f t="shared" si="1"/>
        <v>39500</v>
      </c>
      <c r="K8" s="363">
        <f t="shared" si="1"/>
        <v>30300</v>
      </c>
      <c r="L8" s="363">
        <f t="shared" si="1"/>
        <v>30300</v>
      </c>
    </row>
    <row r="9" spans="1:14" ht="12.75">
      <c r="A9" s="80" t="s">
        <v>81</v>
      </c>
      <c r="B9" s="83"/>
      <c r="C9" s="84" t="s">
        <v>82</v>
      </c>
      <c r="D9" s="584" t="s">
        <v>83</v>
      </c>
      <c r="E9" s="584"/>
      <c r="F9" s="298">
        <f>SUM(F10:F17)</f>
        <v>23943.55</v>
      </c>
      <c r="G9" s="298">
        <f aca="true" t="shared" si="2" ref="G9:L9">SUM(G10:G17)</f>
        <v>54558.259999999995</v>
      </c>
      <c r="H9" s="298">
        <f>SUM(H10:H17)</f>
        <v>46600</v>
      </c>
      <c r="I9" s="298">
        <f t="shared" si="2"/>
        <v>34866</v>
      </c>
      <c r="J9" s="298">
        <f t="shared" si="2"/>
        <v>39500</v>
      </c>
      <c r="K9" s="298">
        <f t="shared" si="2"/>
        <v>30300</v>
      </c>
      <c r="L9" s="298">
        <f t="shared" si="2"/>
        <v>30300</v>
      </c>
      <c r="N9" s="86"/>
    </row>
    <row r="10" spans="1:19" ht="12.75">
      <c r="A10" s="80" t="s">
        <v>84</v>
      </c>
      <c r="B10" s="83" t="s">
        <v>811</v>
      </c>
      <c r="C10" s="87"/>
      <c r="D10" s="88">
        <v>611</v>
      </c>
      <c r="E10" s="89" t="s">
        <v>85</v>
      </c>
      <c r="F10" s="299">
        <v>15414.44</v>
      </c>
      <c r="G10" s="299">
        <v>35475.95</v>
      </c>
      <c r="H10" s="423">
        <v>31800</v>
      </c>
      <c r="I10" s="423">
        <v>20800</v>
      </c>
      <c r="J10" s="423">
        <v>25000</v>
      </c>
      <c r="K10" s="323">
        <v>20000</v>
      </c>
      <c r="L10" s="323">
        <v>20000</v>
      </c>
      <c r="M10" s="570">
        <v>13</v>
      </c>
      <c r="N10" s="570"/>
      <c r="O10" s="570"/>
      <c r="P10" s="570"/>
      <c r="Q10" s="570"/>
      <c r="R10" s="570"/>
      <c r="S10" s="570"/>
    </row>
    <row r="11" spans="1:19" ht="12.75">
      <c r="A11" s="80" t="s">
        <v>86</v>
      </c>
      <c r="B11" s="83" t="s">
        <v>812</v>
      </c>
      <c r="C11" s="87"/>
      <c r="D11" s="88">
        <v>612001</v>
      </c>
      <c r="E11" s="89" t="s">
        <v>87</v>
      </c>
      <c r="F11" s="299">
        <v>597.23</v>
      </c>
      <c r="G11" s="299">
        <v>1531.77</v>
      </c>
      <c r="H11" s="299">
        <v>1300</v>
      </c>
      <c r="I11" s="299">
        <v>800</v>
      </c>
      <c r="J11" s="299">
        <v>1300</v>
      </c>
      <c r="K11" s="301">
        <v>1400</v>
      </c>
      <c r="L11" s="301">
        <v>1400</v>
      </c>
      <c r="M11" s="570"/>
      <c r="N11" s="570"/>
      <c r="O11" s="570"/>
      <c r="P11" s="570"/>
      <c r="Q11" s="570"/>
      <c r="R11" s="570"/>
      <c r="S11" s="570"/>
    </row>
    <row r="12" spans="1:19" ht="12.75">
      <c r="A12" s="80" t="s">
        <v>88</v>
      </c>
      <c r="B12" s="83" t="s">
        <v>812</v>
      </c>
      <c r="C12" s="87"/>
      <c r="D12" s="88">
        <v>614</v>
      </c>
      <c r="E12" s="89" t="s">
        <v>89</v>
      </c>
      <c r="F12" s="299">
        <v>160</v>
      </c>
      <c r="G12" s="299">
        <v>0</v>
      </c>
      <c r="H12" s="299"/>
      <c r="I12" s="299"/>
      <c r="J12" s="299">
        <v>200</v>
      </c>
      <c r="K12" s="301">
        <v>0</v>
      </c>
      <c r="L12" s="301">
        <v>0</v>
      </c>
      <c r="M12" s="570"/>
      <c r="N12" s="570"/>
      <c r="O12" s="570"/>
      <c r="P12" s="570"/>
      <c r="Q12" s="570"/>
      <c r="R12" s="570"/>
      <c r="S12" s="570"/>
    </row>
    <row r="13" spans="1:14" ht="12.75">
      <c r="A13" s="80" t="s">
        <v>90</v>
      </c>
      <c r="B13" s="83" t="s">
        <v>812</v>
      </c>
      <c r="C13" s="87"/>
      <c r="D13" s="88">
        <v>620</v>
      </c>
      <c r="E13" s="89" t="s">
        <v>91</v>
      </c>
      <c r="F13" s="299">
        <v>5503.16</v>
      </c>
      <c r="G13" s="299">
        <v>12413.62</v>
      </c>
      <c r="H13" s="299">
        <v>8600</v>
      </c>
      <c r="I13" s="299">
        <v>8600</v>
      </c>
      <c r="J13" s="299">
        <v>9000</v>
      </c>
      <c r="K13" s="301">
        <v>6600</v>
      </c>
      <c r="L13" s="301">
        <v>6600</v>
      </c>
      <c r="M13" s="86"/>
      <c r="N13" s="86"/>
    </row>
    <row r="14" spans="1:12" ht="12.75">
      <c r="A14" s="80" t="s">
        <v>92</v>
      </c>
      <c r="B14" s="83" t="s">
        <v>812</v>
      </c>
      <c r="C14" s="87"/>
      <c r="D14" s="88">
        <v>637016</v>
      </c>
      <c r="E14" s="89" t="s">
        <v>93</v>
      </c>
      <c r="F14" s="299">
        <v>233.46</v>
      </c>
      <c r="G14" s="299">
        <v>429.44</v>
      </c>
      <c r="H14" s="299">
        <v>400</v>
      </c>
      <c r="I14" s="299">
        <v>300</v>
      </c>
      <c r="J14" s="299">
        <v>300</v>
      </c>
      <c r="K14" s="301">
        <v>400</v>
      </c>
      <c r="L14" s="301">
        <v>400</v>
      </c>
    </row>
    <row r="15" spans="1:12" ht="12.75">
      <c r="A15" s="80" t="s">
        <v>94</v>
      </c>
      <c r="B15" s="83" t="s">
        <v>812</v>
      </c>
      <c r="C15" s="87"/>
      <c r="D15" s="88">
        <v>642015</v>
      </c>
      <c r="E15" s="89" t="s">
        <v>95</v>
      </c>
      <c r="F15" s="299">
        <v>0</v>
      </c>
      <c r="G15" s="299">
        <v>365.48</v>
      </c>
      <c r="H15" s="299">
        <v>500</v>
      </c>
      <c r="I15" s="299">
        <v>500</v>
      </c>
      <c r="J15" s="299">
        <v>200</v>
      </c>
      <c r="K15" s="301">
        <v>100</v>
      </c>
      <c r="L15" s="301">
        <v>100</v>
      </c>
    </row>
    <row r="16" spans="1:12" ht="12.75">
      <c r="A16" s="80" t="s">
        <v>96</v>
      </c>
      <c r="B16" s="83" t="s">
        <v>812</v>
      </c>
      <c r="C16" s="87"/>
      <c r="D16" s="88">
        <v>637014</v>
      </c>
      <c r="E16" s="89" t="s">
        <v>97</v>
      </c>
      <c r="F16" s="299">
        <v>1520.1</v>
      </c>
      <c r="G16" s="299">
        <v>2596.66</v>
      </c>
      <c r="H16" s="299">
        <v>2000</v>
      </c>
      <c r="I16" s="299">
        <v>2000</v>
      </c>
      <c r="J16" s="299">
        <v>2000</v>
      </c>
      <c r="K16" s="301">
        <v>1000</v>
      </c>
      <c r="L16" s="301">
        <v>1000</v>
      </c>
    </row>
    <row r="17" spans="1:12" ht="12.75">
      <c r="A17" s="80" t="s">
        <v>98</v>
      </c>
      <c r="B17" s="83" t="s">
        <v>812</v>
      </c>
      <c r="C17" s="87"/>
      <c r="D17" s="88">
        <v>633006</v>
      </c>
      <c r="E17" s="89" t="s">
        <v>99</v>
      </c>
      <c r="F17" s="299">
        <v>515.16</v>
      </c>
      <c r="G17" s="299">
        <v>1745.34</v>
      </c>
      <c r="H17" s="299">
        <v>2000</v>
      </c>
      <c r="I17" s="299">
        <v>1866</v>
      </c>
      <c r="J17" s="299">
        <v>1500</v>
      </c>
      <c r="K17" s="301">
        <v>800</v>
      </c>
      <c r="L17" s="301">
        <v>800</v>
      </c>
    </row>
    <row r="18" spans="1:12" ht="12.75">
      <c r="A18" s="80" t="s">
        <v>162</v>
      </c>
      <c r="B18" s="91" t="s">
        <v>111</v>
      </c>
      <c r="C18" s="587" t="s">
        <v>112</v>
      </c>
      <c r="D18" s="587"/>
      <c r="E18" s="587"/>
      <c r="F18" s="359">
        <f aca="true" t="shared" si="3" ref="F18:L18">SUM(F19)</f>
        <v>49008.94</v>
      </c>
      <c r="G18" s="359">
        <f t="shared" si="3"/>
        <v>45394.86</v>
      </c>
      <c r="H18" s="359">
        <f t="shared" si="3"/>
        <v>46500</v>
      </c>
      <c r="I18" s="359">
        <f t="shared" si="3"/>
        <v>42900</v>
      </c>
      <c r="J18" s="359">
        <f t="shared" si="3"/>
        <v>48560</v>
      </c>
      <c r="K18" s="359">
        <f t="shared" si="3"/>
        <v>44400</v>
      </c>
      <c r="L18" s="359">
        <f t="shared" si="3"/>
        <v>44400</v>
      </c>
    </row>
    <row r="19" spans="1:12" ht="12.75" customHeight="1">
      <c r="A19" s="80" t="s">
        <v>201</v>
      </c>
      <c r="B19" s="83"/>
      <c r="C19" s="84" t="s">
        <v>114</v>
      </c>
      <c r="D19" s="584" t="s">
        <v>115</v>
      </c>
      <c r="E19" s="584"/>
      <c r="F19" s="298">
        <f>SUM(F20:F29)</f>
        <v>49008.94</v>
      </c>
      <c r="G19" s="298">
        <f aca="true" t="shared" si="4" ref="G19:L19">SUM(G20:G29)</f>
        <v>45394.86</v>
      </c>
      <c r="H19" s="298">
        <f>SUM(H20:H29)</f>
        <v>46500</v>
      </c>
      <c r="I19" s="298">
        <f t="shared" si="4"/>
        <v>42900</v>
      </c>
      <c r="J19" s="298">
        <f t="shared" si="4"/>
        <v>48560</v>
      </c>
      <c r="K19" s="298">
        <f t="shared" si="4"/>
        <v>44400</v>
      </c>
      <c r="L19" s="298">
        <f t="shared" si="4"/>
        <v>44400</v>
      </c>
    </row>
    <row r="20" spans="1:12" ht="12.75">
      <c r="A20" s="80" t="s">
        <v>164</v>
      </c>
      <c r="B20" s="92" t="s">
        <v>812</v>
      </c>
      <c r="C20" s="93"/>
      <c r="D20" s="94">
        <v>635002</v>
      </c>
      <c r="E20" s="95" t="s">
        <v>117</v>
      </c>
      <c r="F20" s="299">
        <v>548.1</v>
      </c>
      <c r="G20" s="299">
        <v>350</v>
      </c>
      <c r="H20" s="299">
        <v>2000</v>
      </c>
      <c r="I20" s="299">
        <v>2000</v>
      </c>
      <c r="J20" s="299">
        <v>2000</v>
      </c>
      <c r="K20" s="301">
        <v>1000</v>
      </c>
      <c r="L20" s="301">
        <v>1000</v>
      </c>
    </row>
    <row r="21" spans="1:12" ht="12.75">
      <c r="A21" s="80" t="s">
        <v>167</v>
      </c>
      <c r="B21" s="92" t="s">
        <v>812</v>
      </c>
      <c r="C21" s="93"/>
      <c r="D21" s="94">
        <v>633002</v>
      </c>
      <c r="E21" s="95" t="s">
        <v>119</v>
      </c>
      <c r="F21" s="299"/>
      <c r="G21" s="299">
        <v>1106</v>
      </c>
      <c r="H21" s="299">
        <v>2000</v>
      </c>
      <c r="I21" s="299">
        <v>2000</v>
      </c>
      <c r="J21" s="299">
        <v>3000</v>
      </c>
      <c r="K21" s="301">
        <v>200</v>
      </c>
      <c r="L21" s="301">
        <v>200</v>
      </c>
    </row>
    <row r="22" spans="1:19" s="98" customFormat="1" ht="12.75">
      <c r="A22" s="80" t="s">
        <v>100</v>
      </c>
      <c r="B22" s="92" t="s">
        <v>812</v>
      </c>
      <c r="C22" s="93"/>
      <c r="D22" s="94">
        <v>637005</v>
      </c>
      <c r="E22" s="95" t="s">
        <v>121</v>
      </c>
      <c r="F22" s="303">
        <v>23638.99</v>
      </c>
      <c r="G22" s="303">
        <v>18188.12</v>
      </c>
      <c r="H22" s="303">
        <v>18000</v>
      </c>
      <c r="I22" s="303">
        <v>14000</v>
      </c>
      <c r="J22" s="303">
        <v>13000</v>
      </c>
      <c r="K22" s="306">
        <v>13000</v>
      </c>
      <c r="L22" s="306">
        <v>13000</v>
      </c>
      <c r="M22" s="570"/>
      <c r="N22" s="570"/>
      <c r="O22" s="570"/>
      <c r="P22" s="570"/>
      <c r="Q22" s="570"/>
      <c r="R22" s="570"/>
      <c r="S22" s="570"/>
    </row>
    <row r="23" spans="1:19" s="98" customFormat="1" ht="12.75">
      <c r="A23" s="80" t="s">
        <v>103</v>
      </c>
      <c r="B23" s="92" t="s">
        <v>812</v>
      </c>
      <c r="C23" s="93"/>
      <c r="D23" s="94">
        <v>637005</v>
      </c>
      <c r="E23" s="95" t="s">
        <v>123</v>
      </c>
      <c r="F23" s="303">
        <v>3652.91</v>
      </c>
      <c r="G23" s="303">
        <v>3894.7</v>
      </c>
      <c r="H23" s="303">
        <v>3000</v>
      </c>
      <c r="I23" s="303">
        <v>3000</v>
      </c>
      <c r="J23" s="303">
        <v>2000</v>
      </c>
      <c r="K23" s="306">
        <v>2000</v>
      </c>
      <c r="L23" s="306">
        <v>2000</v>
      </c>
      <c r="M23" s="570"/>
      <c r="N23" s="570"/>
      <c r="O23" s="570"/>
      <c r="P23" s="570"/>
      <c r="Q23" s="570"/>
      <c r="R23" s="570"/>
      <c r="S23" s="570"/>
    </row>
    <row r="24" spans="1:19" ht="12.75">
      <c r="A24" s="80" t="s">
        <v>104</v>
      </c>
      <c r="B24" s="83" t="s">
        <v>812</v>
      </c>
      <c r="C24" s="87"/>
      <c r="D24" s="88">
        <v>637005</v>
      </c>
      <c r="E24" s="89" t="s">
        <v>125</v>
      </c>
      <c r="F24" s="299">
        <v>0</v>
      </c>
      <c r="G24" s="299">
        <v>1196.4</v>
      </c>
      <c r="H24" s="299">
        <v>1000</v>
      </c>
      <c r="I24" s="299">
        <v>1400</v>
      </c>
      <c r="J24" s="299">
        <v>1000</v>
      </c>
      <c r="K24" s="301">
        <v>1000</v>
      </c>
      <c r="L24" s="301">
        <v>1000</v>
      </c>
      <c r="M24" s="570"/>
      <c r="N24" s="570"/>
      <c r="O24" s="570"/>
      <c r="P24" s="570"/>
      <c r="Q24" s="570"/>
      <c r="R24" s="570"/>
      <c r="S24" s="570"/>
    </row>
    <row r="25" spans="1:19" ht="12.75">
      <c r="A25" s="80" t="s">
        <v>105</v>
      </c>
      <c r="B25" s="83" t="s">
        <v>812</v>
      </c>
      <c r="C25" s="87"/>
      <c r="D25" s="88">
        <v>637012</v>
      </c>
      <c r="E25" s="89" t="s">
        <v>127</v>
      </c>
      <c r="F25" s="299">
        <v>1540.5</v>
      </c>
      <c r="G25" s="299">
        <v>147</v>
      </c>
      <c r="H25" s="299">
        <v>1000</v>
      </c>
      <c r="I25" s="299">
        <v>1000</v>
      </c>
      <c r="J25" s="299">
        <v>1000</v>
      </c>
      <c r="K25" s="301">
        <v>1000</v>
      </c>
      <c r="L25" s="301">
        <v>1000</v>
      </c>
      <c r="M25" s="570"/>
      <c r="N25" s="570"/>
      <c r="O25" s="570"/>
      <c r="P25" s="570"/>
      <c r="Q25" s="570"/>
      <c r="R25" s="570"/>
      <c r="S25" s="570"/>
    </row>
    <row r="26" spans="1:12" ht="12.75">
      <c r="A26" s="80" t="s">
        <v>106</v>
      </c>
      <c r="B26" s="83" t="s">
        <v>812</v>
      </c>
      <c r="C26" s="87"/>
      <c r="D26" s="88">
        <v>637005</v>
      </c>
      <c r="E26" s="89" t="s">
        <v>129</v>
      </c>
      <c r="F26" s="299">
        <v>9915.24</v>
      </c>
      <c r="G26" s="299">
        <v>8993.84</v>
      </c>
      <c r="H26" s="299">
        <v>9000</v>
      </c>
      <c r="I26" s="299">
        <v>9000</v>
      </c>
      <c r="J26" s="299">
        <v>9000</v>
      </c>
      <c r="K26" s="301">
        <v>9000</v>
      </c>
      <c r="L26" s="301">
        <v>9000</v>
      </c>
    </row>
    <row r="27" spans="1:12" ht="12.75">
      <c r="A27" s="80" t="s">
        <v>107</v>
      </c>
      <c r="B27" s="83" t="s">
        <v>812</v>
      </c>
      <c r="C27" s="87"/>
      <c r="D27" s="88">
        <v>633013</v>
      </c>
      <c r="E27" s="89" t="s">
        <v>131</v>
      </c>
      <c r="F27" s="299">
        <v>0</v>
      </c>
      <c r="G27" s="299">
        <v>1386</v>
      </c>
      <c r="H27" s="299">
        <v>1000</v>
      </c>
      <c r="I27" s="299">
        <v>1000</v>
      </c>
      <c r="J27" s="299">
        <v>1000</v>
      </c>
      <c r="K27" s="301">
        <v>500</v>
      </c>
      <c r="L27" s="301">
        <v>500</v>
      </c>
    </row>
    <row r="28" spans="1:12" ht="12.75">
      <c r="A28" s="80" t="s">
        <v>108</v>
      </c>
      <c r="B28" s="99" t="s">
        <v>812</v>
      </c>
      <c r="C28" s="100"/>
      <c r="D28" s="101">
        <v>633013</v>
      </c>
      <c r="E28" s="102" t="s">
        <v>941</v>
      </c>
      <c r="F28" s="299"/>
      <c r="G28" s="299"/>
      <c r="H28" s="299"/>
      <c r="I28" s="299"/>
      <c r="J28" s="299">
        <v>7060</v>
      </c>
      <c r="K28" s="301">
        <v>7200</v>
      </c>
      <c r="L28" s="301">
        <v>7200</v>
      </c>
    </row>
    <row r="29" spans="1:12" ht="12.75">
      <c r="A29" s="80" t="s">
        <v>109</v>
      </c>
      <c r="B29" s="99" t="s">
        <v>812</v>
      </c>
      <c r="C29" s="100"/>
      <c r="D29" s="101">
        <v>637005</v>
      </c>
      <c r="E29" s="102" t="s">
        <v>133</v>
      </c>
      <c r="F29" s="299">
        <v>9713.2</v>
      </c>
      <c r="G29" s="299">
        <v>10132.8</v>
      </c>
      <c r="H29" s="299">
        <v>9500</v>
      </c>
      <c r="I29" s="299">
        <v>9500</v>
      </c>
      <c r="J29" s="299">
        <v>9500</v>
      </c>
      <c r="K29" s="301">
        <v>9500</v>
      </c>
      <c r="L29" s="301">
        <v>9500</v>
      </c>
    </row>
    <row r="30" spans="1:12" ht="12.75">
      <c r="A30" s="80" t="s">
        <v>110</v>
      </c>
      <c r="B30" s="103" t="s">
        <v>111</v>
      </c>
      <c r="C30" s="585" t="s">
        <v>112</v>
      </c>
      <c r="D30" s="585"/>
      <c r="E30" s="585"/>
      <c r="F30" s="367">
        <f aca="true" t="shared" si="5" ref="F30:L30">SUM(F31)</f>
        <v>11485.599999999999</v>
      </c>
      <c r="G30" s="367">
        <f t="shared" si="5"/>
        <v>13153.799999999997</v>
      </c>
      <c r="H30" s="367">
        <f t="shared" si="5"/>
        <v>12000</v>
      </c>
      <c r="I30" s="367">
        <f t="shared" si="5"/>
        <v>12000</v>
      </c>
      <c r="J30" s="367">
        <f t="shared" si="5"/>
        <v>13050</v>
      </c>
      <c r="K30" s="367">
        <f t="shared" si="5"/>
        <v>13500</v>
      </c>
      <c r="L30" s="367">
        <f t="shared" si="5"/>
        <v>13500</v>
      </c>
    </row>
    <row r="31" spans="1:12" ht="12.75">
      <c r="A31" s="80" t="s">
        <v>113</v>
      </c>
      <c r="B31" s="104"/>
      <c r="C31" s="105" t="s">
        <v>114</v>
      </c>
      <c r="D31" s="586" t="s">
        <v>136</v>
      </c>
      <c r="E31" s="586"/>
      <c r="F31" s="298">
        <f>SUM(F32:F40)</f>
        <v>11485.599999999999</v>
      </c>
      <c r="G31" s="298">
        <f aca="true" t="shared" si="6" ref="G31:L31">SUM(G32:G40)</f>
        <v>13153.799999999997</v>
      </c>
      <c r="H31" s="298">
        <f>SUM(H32:H40)</f>
        <v>12000</v>
      </c>
      <c r="I31" s="298">
        <f t="shared" si="6"/>
        <v>12000</v>
      </c>
      <c r="J31" s="298">
        <f t="shared" si="6"/>
        <v>13050</v>
      </c>
      <c r="K31" s="298">
        <f t="shared" si="6"/>
        <v>13500</v>
      </c>
      <c r="L31" s="298">
        <f t="shared" si="6"/>
        <v>13500</v>
      </c>
    </row>
    <row r="32" spans="1:12" ht="12.75">
      <c r="A32" s="80" t="s">
        <v>116</v>
      </c>
      <c r="B32" s="106">
        <v>41</v>
      </c>
      <c r="C32" s="106"/>
      <c r="D32" s="107">
        <v>611</v>
      </c>
      <c r="E32" s="95" t="s">
        <v>85</v>
      </c>
      <c r="F32" s="299">
        <v>7784.58</v>
      </c>
      <c r="G32" s="299">
        <v>8723.71</v>
      </c>
      <c r="H32" s="299">
        <v>7500</v>
      </c>
      <c r="I32" s="299">
        <v>7500</v>
      </c>
      <c r="J32" s="299">
        <v>6500</v>
      </c>
      <c r="K32" s="301">
        <v>7000</v>
      </c>
      <c r="L32" s="301">
        <v>7000</v>
      </c>
    </row>
    <row r="33" spans="1:12" ht="13.5" thickBot="1">
      <c r="A33" s="80" t="s">
        <v>118</v>
      </c>
      <c r="B33" s="106">
        <v>41</v>
      </c>
      <c r="C33" s="106"/>
      <c r="D33" s="107">
        <v>612001</v>
      </c>
      <c r="E33" s="95" t="s">
        <v>317</v>
      </c>
      <c r="F33" s="299"/>
      <c r="G33" s="299"/>
      <c r="H33" s="299"/>
      <c r="I33" s="299"/>
      <c r="J33" s="299">
        <v>2600</v>
      </c>
      <c r="K33" s="301">
        <v>2500</v>
      </c>
      <c r="L33" s="301">
        <v>2500</v>
      </c>
    </row>
    <row r="34" spans="1:12" ht="13.5" thickBot="1">
      <c r="A34" s="80" t="s">
        <v>120</v>
      </c>
      <c r="B34" s="106">
        <v>41</v>
      </c>
      <c r="C34" s="106"/>
      <c r="D34" s="107">
        <v>614</v>
      </c>
      <c r="E34" s="95" t="s">
        <v>89</v>
      </c>
      <c r="F34" s="299"/>
      <c r="G34" s="299"/>
      <c r="H34" s="299"/>
      <c r="I34" s="299"/>
      <c r="J34" s="299">
        <v>200</v>
      </c>
      <c r="K34" s="301">
        <v>200</v>
      </c>
      <c r="L34" s="301">
        <v>200</v>
      </c>
    </row>
    <row r="35" spans="1:12" ht="13.5" thickBot="1">
      <c r="A35" s="80" t="s">
        <v>122</v>
      </c>
      <c r="B35" s="106">
        <v>41</v>
      </c>
      <c r="C35" s="106"/>
      <c r="D35" s="107">
        <v>620</v>
      </c>
      <c r="E35" s="95" t="s">
        <v>91</v>
      </c>
      <c r="F35" s="299">
        <v>2831.24</v>
      </c>
      <c r="G35" s="299">
        <v>3057.05</v>
      </c>
      <c r="H35" s="299">
        <v>2800</v>
      </c>
      <c r="I35" s="299">
        <v>2950</v>
      </c>
      <c r="J35" s="299">
        <v>2800</v>
      </c>
      <c r="K35" s="301">
        <v>2900</v>
      </c>
      <c r="L35" s="301">
        <v>2900</v>
      </c>
    </row>
    <row r="36" spans="1:12" ht="12.75">
      <c r="A36" s="80" t="s">
        <v>124</v>
      </c>
      <c r="B36" s="106">
        <v>41</v>
      </c>
      <c r="C36" s="106"/>
      <c r="D36" s="107">
        <v>637014</v>
      </c>
      <c r="E36" s="95" t="s">
        <v>97</v>
      </c>
      <c r="F36" s="299">
        <v>244.9</v>
      </c>
      <c r="G36" s="299">
        <v>348.48</v>
      </c>
      <c r="H36" s="299">
        <v>400</v>
      </c>
      <c r="I36" s="299">
        <v>400</v>
      </c>
      <c r="J36" s="299">
        <v>450</v>
      </c>
      <c r="K36" s="301">
        <v>400</v>
      </c>
      <c r="L36" s="301">
        <v>400</v>
      </c>
    </row>
    <row r="37" spans="1:12" ht="12.75">
      <c r="A37" s="80" t="s">
        <v>126</v>
      </c>
      <c r="B37" s="106">
        <v>41</v>
      </c>
      <c r="C37" s="106"/>
      <c r="D37" s="108">
        <v>631002</v>
      </c>
      <c r="E37" s="95" t="s">
        <v>141</v>
      </c>
      <c r="F37" s="299">
        <v>0</v>
      </c>
      <c r="G37" s="299">
        <v>0</v>
      </c>
      <c r="H37" s="299"/>
      <c r="I37" s="299"/>
      <c r="J37" s="299"/>
      <c r="K37" s="301">
        <v>0</v>
      </c>
      <c r="L37" s="301"/>
    </row>
    <row r="38" spans="1:12" ht="12.75">
      <c r="A38" s="80" t="s">
        <v>128</v>
      </c>
      <c r="B38" s="106">
        <v>41</v>
      </c>
      <c r="C38" s="106"/>
      <c r="D38" s="108">
        <v>633006</v>
      </c>
      <c r="E38" s="95" t="s">
        <v>147</v>
      </c>
      <c r="F38" s="299">
        <v>0</v>
      </c>
      <c r="G38" s="299">
        <v>0</v>
      </c>
      <c r="H38" s="299"/>
      <c r="I38" s="299"/>
      <c r="J38" s="299"/>
      <c r="K38" s="301">
        <v>0</v>
      </c>
      <c r="L38" s="301"/>
    </row>
    <row r="39" spans="1:12" ht="12.75">
      <c r="A39" s="80" t="s">
        <v>130</v>
      </c>
      <c r="B39" s="106">
        <v>41</v>
      </c>
      <c r="C39" s="106"/>
      <c r="D39" s="108">
        <v>637004</v>
      </c>
      <c r="E39" s="95" t="s">
        <v>149</v>
      </c>
      <c r="F39" s="299">
        <v>624.88</v>
      </c>
      <c r="G39" s="299">
        <v>798.96</v>
      </c>
      <c r="H39" s="299">
        <v>1300</v>
      </c>
      <c r="I39" s="299">
        <v>1000</v>
      </c>
      <c r="J39" s="299">
        <v>500</v>
      </c>
      <c r="K39" s="301">
        <v>500</v>
      </c>
      <c r="L39" s="301">
        <v>500</v>
      </c>
    </row>
    <row r="40" spans="1:12" ht="12.75">
      <c r="A40" s="80" t="s">
        <v>132</v>
      </c>
      <c r="B40" s="106">
        <v>41</v>
      </c>
      <c r="C40" s="106"/>
      <c r="D40" s="108">
        <v>642015</v>
      </c>
      <c r="E40" s="95" t="s">
        <v>95</v>
      </c>
      <c r="F40" s="299">
        <v>0</v>
      </c>
      <c r="G40" s="299">
        <v>225.6</v>
      </c>
      <c r="H40" s="299"/>
      <c r="I40" s="299">
        <v>150</v>
      </c>
      <c r="J40" s="299"/>
      <c r="K40" s="301">
        <v>0</v>
      </c>
      <c r="L40" s="301"/>
    </row>
    <row r="41" spans="1:12" ht="12.75">
      <c r="A41" s="109"/>
      <c r="B41" s="109"/>
      <c r="C41" s="109"/>
      <c r="D41" s="110"/>
      <c r="E41" s="109"/>
      <c r="F41" s="76"/>
      <c r="G41" s="76"/>
      <c r="H41" s="76"/>
      <c r="I41" s="76"/>
      <c r="J41" s="76"/>
      <c r="K41" s="76"/>
      <c r="L41" s="76"/>
    </row>
    <row r="42" spans="1:12" ht="12.75">
      <c r="A42" s="109"/>
      <c r="B42" s="109"/>
      <c r="C42" s="109"/>
      <c r="D42" s="110"/>
      <c r="E42" s="109"/>
      <c r="F42" s="76"/>
      <c r="G42" s="76"/>
      <c r="H42" s="76"/>
      <c r="I42" s="76"/>
      <c r="J42" s="76"/>
      <c r="K42" s="76"/>
      <c r="L42" s="76"/>
    </row>
    <row r="43" spans="1:12" ht="12.75">
      <c r="A43" s="109"/>
      <c r="B43" s="109"/>
      <c r="C43" s="109"/>
      <c r="D43" s="110"/>
      <c r="E43" s="109"/>
      <c r="F43" s="76"/>
      <c r="G43" s="76"/>
      <c r="H43" s="76"/>
      <c r="I43" s="76"/>
      <c r="J43" s="76"/>
      <c r="K43" s="76"/>
      <c r="L43" s="76"/>
    </row>
    <row r="44" spans="1:12" ht="12.75">
      <c r="A44" s="109"/>
      <c r="B44" s="109"/>
      <c r="C44" s="109"/>
      <c r="D44" s="110"/>
      <c r="E44" s="109"/>
      <c r="F44" s="76"/>
      <c r="G44" s="76"/>
      <c r="H44" s="76"/>
      <c r="I44" s="76"/>
      <c r="J44" s="76"/>
      <c r="K44" s="76"/>
      <c r="L44" s="76"/>
    </row>
    <row r="45" spans="1:12" ht="12.75">
      <c r="A45" s="109"/>
      <c r="B45" s="109"/>
      <c r="C45" s="109"/>
      <c r="D45" s="110"/>
      <c r="E45" s="109"/>
      <c r="F45" s="76"/>
      <c r="G45" s="76"/>
      <c r="H45" s="76"/>
      <c r="I45" s="76"/>
      <c r="J45" s="76"/>
      <c r="K45" s="76"/>
      <c r="L45" s="76"/>
    </row>
    <row r="46" spans="1:12" ht="12.75">
      <c r="A46" s="109"/>
      <c r="B46" s="109"/>
      <c r="C46" s="109"/>
      <c r="D46" s="110"/>
      <c r="E46" s="109"/>
      <c r="F46" s="76"/>
      <c r="G46" s="76"/>
      <c r="H46" s="76"/>
      <c r="I46" s="76"/>
      <c r="J46" s="76"/>
      <c r="K46" s="76"/>
      <c r="L46" s="76"/>
    </row>
    <row r="47" spans="1:12" ht="12.75">
      <c r="A47" s="109"/>
      <c r="B47" s="109"/>
      <c r="C47" s="109"/>
      <c r="D47" s="110"/>
      <c r="E47" s="109"/>
      <c r="F47" s="76"/>
      <c r="G47" s="76"/>
      <c r="H47" s="76"/>
      <c r="I47" s="76"/>
      <c r="J47" s="76"/>
      <c r="K47" s="76"/>
      <c r="L47" s="76"/>
    </row>
    <row r="48" spans="1:12" ht="12.75">
      <c r="A48" s="109"/>
      <c r="B48" s="109"/>
      <c r="C48" s="109"/>
      <c r="D48" s="110"/>
      <c r="E48" s="109"/>
      <c r="F48" s="76"/>
      <c r="G48" s="76"/>
      <c r="H48" s="76"/>
      <c r="I48" s="76"/>
      <c r="J48" s="76"/>
      <c r="K48" s="76"/>
      <c r="L48" s="76"/>
    </row>
    <row r="49" spans="1:12" ht="12.75">
      <c r="A49" s="109"/>
      <c r="B49" s="109"/>
      <c r="C49" s="109"/>
      <c r="D49" s="110"/>
      <c r="E49" s="109"/>
      <c r="F49" s="76"/>
      <c r="G49" s="76"/>
      <c r="H49" s="76"/>
      <c r="I49" s="76"/>
      <c r="J49" s="76"/>
      <c r="K49" s="76"/>
      <c r="L49" s="76"/>
    </row>
    <row r="50" spans="1:12" ht="12.75">
      <c r="A50" s="109"/>
      <c r="B50" s="109"/>
      <c r="C50" s="109"/>
      <c r="D50" s="110"/>
      <c r="E50" s="109"/>
      <c r="F50" s="76"/>
      <c r="G50" s="76"/>
      <c r="H50" s="76"/>
      <c r="I50" s="76"/>
      <c r="J50" s="76"/>
      <c r="K50" s="76"/>
      <c r="L50" s="76"/>
    </row>
    <row r="51" spans="1:12" ht="12.75">
      <c r="A51" s="109"/>
      <c r="B51" s="109"/>
      <c r="C51" s="109"/>
      <c r="D51" s="110"/>
      <c r="E51" s="109"/>
      <c r="F51" s="76"/>
      <c r="G51" s="76"/>
      <c r="H51" s="76"/>
      <c r="I51" s="76"/>
      <c r="J51" s="76"/>
      <c r="K51" s="76"/>
      <c r="L51" s="76"/>
    </row>
    <row r="52" spans="1:12" ht="12.75">
      <c r="A52" s="109"/>
      <c r="B52" s="109"/>
      <c r="C52" s="109"/>
      <c r="D52" s="110"/>
      <c r="E52" s="109"/>
      <c r="F52" s="76"/>
      <c r="G52" s="76"/>
      <c r="H52" s="76"/>
      <c r="I52" s="76"/>
      <c r="J52" s="76"/>
      <c r="K52" s="76"/>
      <c r="L52" s="76"/>
    </row>
    <row r="53" spans="1:12" ht="12.75">
      <c r="A53" s="109"/>
      <c r="B53" s="109"/>
      <c r="C53" s="109"/>
      <c r="D53" s="110"/>
      <c r="E53" s="109"/>
      <c r="F53" s="76"/>
      <c r="G53" s="76"/>
      <c r="H53" s="76"/>
      <c r="I53" s="76"/>
      <c r="J53" s="76"/>
      <c r="K53" s="76"/>
      <c r="L53" s="76"/>
    </row>
    <row r="54" spans="1:12" ht="12.75">
      <c r="A54" s="109"/>
      <c r="B54" s="109"/>
      <c r="C54" s="109"/>
      <c r="D54" s="110"/>
      <c r="E54" s="109"/>
      <c r="F54" s="76"/>
      <c r="G54" s="76"/>
      <c r="H54" s="76"/>
      <c r="I54" s="76"/>
      <c r="J54" s="76"/>
      <c r="K54" s="76"/>
      <c r="L54" s="76"/>
    </row>
    <row r="55" spans="1:12" ht="12.75">
      <c r="A55" s="109"/>
      <c r="B55" s="109"/>
      <c r="C55" s="109"/>
      <c r="D55" s="110"/>
      <c r="E55" s="109"/>
      <c r="F55" s="76"/>
      <c r="G55" s="76"/>
      <c r="H55" s="76"/>
      <c r="I55" s="76"/>
      <c r="J55" s="76"/>
      <c r="K55" s="76"/>
      <c r="L55" s="76"/>
    </row>
    <row r="56" spans="1:12" ht="12.75">
      <c r="A56" s="109"/>
      <c r="B56" s="109"/>
      <c r="C56" s="109"/>
      <c r="D56" s="110"/>
      <c r="E56" s="109"/>
      <c r="F56" s="76"/>
      <c r="G56" s="76"/>
      <c r="H56" s="76"/>
      <c r="I56" s="76"/>
      <c r="J56" s="76"/>
      <c r="K56" s="76"/>
      <c r="L56" s="76"/>
    </row>
    <row r="57" spans="1:12" ht="12.75">
      <c r="A57" s="109"/>
      <c r="B57" s="109"/>
      <c r="C57" s="109"/>
      <c r="D57" s="110"/>
      <c r="E57" s="109"/>
      <c r="F57" s="76"/>
      <c r="G57" s="76"/>
      <c r="H57" s="76"/>
      <c r="I57" s="76"/>
      <c r="J57" s="76"/>
      <c r="K57" s="76"/>
      <c r="L57" s="76"/>
    </row>
    <row r="58" spans="1:12" ht="12.75">
      <c r="A58" s="109"/>
      <c r="B58" s="109"/>
      <c r="C58" s="109"/>
      <c r="D58" s="110"/>
      <c r="E58" s="109"/>
      <c r="F58" s="76"/>
      <c r="G58" s="76"/>
      <c r="H58" s="76"/>
      <c r="I58" s="76"/>
      <c r="J58" s="76"/>
      <c r="K58" s="76"/>
      <c r="L58" s="76"/>
    </row>
    <row r="59" spans="1:12" ht="12.75">
      <c r="A59" s="109"/>
      <c r="B59" s="109"/>
      <c r="C59" s="109"/>
      <c r="D59" s="110"/>
      <c r="E59" s="109"/>
      <c r="F59" s="76"/>
      <c r="G59" s="76"/>
      <c r="H59" s="76"/>
      <c r="I59" s="76"/>
      <c r="J59" s="76"/>
      <c r="K59" s="76"/>
      <c r="L59" s="76"/>
    </row>
    <row r="60" spans="1:12" ht="12.75">
      <c r="A60" s="109"/>
      <c r="B60" s="109"/>
      <c r="C60" s="109"/>
      <c r="D60" s="110"/>
      <c r="E60" s="109"/>
      <c r="F60" s="76"/>
      <c r="G60" s="76"/>
      <c r="H60" s="76"/>
      <c r="I60" s="76"/>
      <c r="J60" s="76"/>
      <c r="K60" s="76"/>
      <c r="L60" s="76"/>
    </row>
    <row r="61" spans="1:12" ht="12.75">
      <c r="A61" s="109"/>
      <c r="B61" s="109"/>
      <c r="C61" s="109"/>
      <c r="D61" s="110"/>
      <c r="E61" s="109"/>
      <c r="F61" s="76"/>
      <c r="G61" s="76"/>
      <c r="H61" s="76"/>
      <c r="I61" s="76"/>
      <c r="J61" s="76"/>
      <c r="K61" s="76"/>
      <c r="L61" s="76"/>
    </row>
    <row r="62" spans="1:12" ht="12.75">
      <c r="A62" s="109"/>
      <c r="B62" s="109"/>
      <c r="C62" s="109"/>
      <c r="D62" s="110"/>
      <c r="E62" s="109"/>
      <c r="F62" s="76"/>
      <c r="G62" s="76"/>
      <c r="H62" s="76"/>
      <c r="I62" s="76"/>
      <c r="J62" s="76"/>
      <c r="K62" s="76"/>
      <c r="L62" s="76"/>
    </row>
    <row r="63" spans="1:12" ht="12.75">
      <c r="A63" s="109"/>
      <c r="B63" s="109"/>
      <c r="C63" s="109"/>
      <c r="D63" s="110"/>
      <c r="E63" s="109"/>
      <c r="F63" s="76"/>
      <c r="G63" s="76"/>
      <c r="H63" s="76"/>
      <c r="I63" s="76"/>
      <c r="J63" s="76"/>
      <c r="K63" s="76"/>
      <c r="L63" s="76"/>
    </row>
    <row r="64" spans="1:12" ht="12.75">
      <c r="A64" s="109"/>
      <c r="B64" s="109"/>
      <c r="C64" s="109"/>
      <c r="D64" s="110"/>
      <c r="E64" s="109"/>
      <c r="F64" s="76"/>
      <c r="G64" s="76"/>
      <c r="H64" s="76"/>
      <c r="I64" s="76"/>
      <c r="J64" s="76"/>
      <c r="K64" s="76"/>
      <c r="L64" s="76"/>
    </row>
    <row r="65" spans="1:12" ht="12.75">
      <c r="A65" s="109"/>
      <c r="B65" s="109"/>
      <c r="C65" s="109"/>
      <c r="D65" s="110"/>
      <c r="E65" s="109"/>
      <c r="F65" s="76"/>
      <c r="G65" s="76"/>
      <c r="H65" s="76"/>
      <c r="I65" s="76"/>
      <c r="J65" s="76"/>
      <c r="K65" s="76"/>
      <c r="L65" s="76"/>
    </row>
    <row r="66" spans="1:12" ht="12.75">
      <c r="A66" s="109"/>
      <c r="B66" s="109"/>
      <c r="C66" s="109"/>
      <c r="D66" s="110"/>
      <c r="E66" s="109"/>
      <c r="F66" s="76"/>
      <c r="G66" s="76"/>
      <c r="H66" s="76"/>
      <c r="I66" s="76"/>
      <c r="J66" s="76"/>
      <c r="K66" s="76"/>
      <c r="L66" s="76"/>
    </row>
    <row r="67" spans="1:12" ht="12.75">
      <c r="A67" s="109"/>
      <c r="B67" s="109"/>
      <c r="C67" s="109"/>
      <c r="D67" s="110"/>
      <c r="E67" s="109"/>
      <c r="F67" s="76"/>
      <c r="G67" s="76"/>
      <c r="H67" s="76"/>
      <c r="I67" s="76"/>
      <c r="J67" s="76"/>
      <c r="K67" s="76"/>
      <c r="L67" s="76"/>
    </row>
    <row r="68" spans="1:12" ht="12.75">
      <c r="A68" s="109"/>
      <c r="B68" s="109"/>
      <c r="C68" s="109"/>
      <c r="D68" s="110"/>
      <c r="E68" s="109"/>
      <c r="F68" s="76"/>
      <c r="G68" s="76"/>
      <c r="H68" s="76"/>
      <c r="I68" s="76"/>
      <c r="J68" s="76"/>
      <c r="K68" s="76"/>
      <c r="L68" s="76"/>
    </row>
    <row r="69" spans="1:12" ht="12.75">
      <c r="A69" s="109"/>
      <c r="B69" s="109"/>
      <c r="C69" s="109"/>
      <c r="D69" s="110"/>
      <c r="E69" s="109"/>
      <c r="F69" s="76"/>
      <c r="G69" s="76"/>
      <c r="H69" s="76"/>
      <c r="I69" s="76"/>
      <c r="J69" s="76"/>
      <c r="K69" s="76"/>
      <c r="L69" s="76"/>
    </row>
    <row r="70" spans="1:12" ht="12.75">
      <c r="A70" s="109"/>
      <c r="B70" s="109"/>
      <c r="C70" s="109"/>
      <c r="D70" s="110"/>
      <c r="E70" s="109"/>
      <c r="F70" s="76"/>
      <c r="G70" s="76"/>
      <c r="H70" s="76"/>
      <c r="I70" s="76"/>
      <c r="J70" s="76"/>
      <c r="K70" s="76"/>
      <c r="L70" s="76"/>
    </row>
    <row r="71" spans="1:12" ht="12.75">
      <c r="A71" s="109"/>
      <c r="B71" s="109"/>
      <c r="C71" s="109"/>
      <c r="D71" s="110"/>
      <c r="E71" s="109"/>
      <c r="F71" s="76"/>
      <c r="G71" s="76"/>
      <c r="H71" s="76"/>
      <c r="I71" s="76"/>
      <c r="J71" s="76"/>
      <c r="K71" s="76"/>
      <c r="L71" s="76"/>
    </row>
    <row r="72" spans="1:12" ht="12.75">
      <c r="A72" s="109"/>
      <c r="B72" s="109"/>
      <c r="C72" s="109"/>
      <c r="D72" s="110"/>
      <c r="E72" s="109"/>
      <c r="F72" s="76"/>
      <c r="G72" s="76"/>
      <c r="H72" s="76"/>
      <c r="I72" s="76"/>
      <c r="J72" s="76"/>
      <c r="K72" s="76"/>
      <c r="L72" s="76"/>
    </row>
    <row r="73" spans="1:12" ht="12.75">
      <c r="A73" s="109"/>
      <c r="B73" s="109"/>
      <c r="C73" s="109"/>
      <c r="D73" s="110"/>
      <c r="E73" s="109"/>
      <c r="F73" s="76"/>
      <c r="G73" s="76"/>
      <c r="H73" s="76"/>
      <c r="I73" s="76"/>
      <c r="J73" s="76"/>
      <c r="K73" s="76"/>
      <c r="L73" s="76"/>
    </row>
    <row r="74" spans="1:12" ht="12.75">
      <c r="A74" s="109"/>
      <c r="B74" s="109"/>
      <c r="C74" s="109"/>
      <c r="D74" s="110"/>
      <c r="E74" s="109"/>
      <c r="F74" s="76"/>
      <c r="G74" s="76"/>
      <c r="H74" s="76"/>
      <c r="I74" s="76"/>
      <c r="J74" s="76"/>
      <c r="K74" s="76"/>
      <c r="L74" s="76"/>
    </row>
    <row r="75" spans="1:12" ht="12.75">
      <c r="A75" s="109"/>
      <c r="B75" s="109"/>
      <c r="C75" s="109"/>
      <c r="D75" s="110"/>
      <c r="E75" s="109"/>
      <c r="F75" s="76"/>
      <c r="G75" s="76"/>
      <c r="H75" s="76"/>
      <c r="I75" s="76"/>
      <c r="J75" s="76"/>
      <c r="K75" s="76"/>
      <c r="L75" s="76"/>
    </row>
    <row r="76" spans="1:12" ht="12.75">
      <c r="A76" s="109"/>
      <c r="B76" s="109"/>
      <c r="C76" s="109"/>
      <c r="D76" s="110"/>
      <c r="E76" s="109"/>
      <c r="F76" s="76"/>
      <c r="G76" s="76"/>
      <c r="H76" s="76"/>
      <c r="I76" s="76"/>
      <c r="J76" s="76"/>
      <c r="K76" s="76"/>
      <c r="L76" s="76"/>
    </row>
    <row r="77" spans="1:12" ht="12.75">
      <c r="A77" s="109"/>
      <c r="B77" s="109"/>
      <c r="C77" s="109"/>
      <c r="D77" s="110"/>
      <c r="E77" s="109"/>
      <c r="F77" s="76"/>
      <c r="G77" s="76"/>
      <c r="H77" s="76"/>
      <c r="I77" s="76"/>
      <c r="J77" s="76"/>
      <c r="K77" s="76"/>
      <c r="L77" s="76"/>
    </row>
    <row r="78" spans="1:12" ht="12.75">
      <c r="A78" s="109"/>
      <c r="B78" s="109"/>
      <c r="C78" s="109"/>
      <c r="D78" s="110"/>
      <c r="E78" s="109"/>
      <c r="F78" s="76"/>
      <c r="G78" s="76"/>
      <c r="H78" s="76"/>
      <c r="I78" s="76"/>
      <c r="J78" s="76"/>
      <c r="K78" s="76"/>
      <c r="L78" s="76"/>
    </row>
    <row r="79" spans="1:12" ht="12.75">
      <c r="A79" s="109"/>
      <c r="B79" s="109"/>
      <c r="C79" s="109"/>
      <c r="D79" s="110"/>
      <c r="E79" s="109"/>
      <c r="F79" s="76"/>
      <c r="G79" s="76"/>
      <c r="H79" s="76"/>
      <c r="I79" s="76"/>
      <c r="J79" s="76"/>
      <c r="K79" s="76"/>
      <c r="L79" s="76"/>
    </row>
    <row r="80" spans="1:12" ht="12.75">
      <c r="A80" s="109"/>
      <c r="B80" s="109"/>
      <c r="C80" s="109"/>
      <c r="D80" s="110"/>
      <c r="E80" s="109"/>
      <c r="F80" s="76"/>
      <c r="G80" s="76"/>
      <c r="H80" s="76"/>
      <c r="I80" s="76"/>
      <c r="J80" s="76"/>
      <c r="K80" s="76"/>
      <c r="L80" s="76"/>
    </row>
    <row r="81" spans="1:12" ht="12.75">
      <c r="A81" s="109"/>
      <c r="B81" s="109"/>
      <c r="C81" s="109"/>
      <c r="D81" s="110"/>
      <c r="E81" s="109"/>
      <c r="F81" s="76"/>
      <c r="G81" s="76"/>
      <c r="H81" s="76"/>
      <c r="I81" s="76"/>
      <c r="J81" s="76"/>
      <c r="K81" s="76"/>
      <c r="L81" s="76"/>
    </row>
    <row r="82" spans="1:12" ht="12.75">
      <c r="A82" s="109"/>
      <c r="B82" s="109"/>
      <c r="C82" s="109"/>
      <c r="D82" s="110"/>
      <c r="E82" s="109"/>
      <c r="F82" s="76"/>
      <c r="G82" s="76"/>
      <c r="H82" s="76"/>
      <c r="I82" s="76"/>
      <c r="J82" s="76"/>
      <c r="K82" s="76"/>
      <c r="L82" s="76"/>
    </row>
    <row r="83" spans="1:12" ht="12.75">
      <c r="A83" s="109"/>
      <c r="B83" s="109"/>
      <c r="C83" s="109"/>
      <c r="D83" s="110"/>
      <c r="E83" s="109"/>
      <c r="F83" s="76"/>
      <c r="G83" s="76"/>
      <c r="H83" s="76"/>
      <c r="I83" s="76"/>
      <c r="J83" s="76"/>
      <c r="K83" s="76"/>
      <c r="L83" s="76"/>
    </row>
    <row r="84" spans="1:12" ht="12.75">
      <c r="A84" s="109"/>
      <c r="B84" s="109"/>
      <c r="C84" s="109"/>
      <c r="D84" s="110"/>
      <c r="E84" s="109"/>
      <c r="F84" s="76"/>
      <c r="G84" s="76"/>
      <c r="H84" s="76"/>
      <c r="I84" s="76"/>
      <c r="J84" s="76"/>
      <c r="K84" s="76"/>
      <c r="L84" s="76"/>
    </row>
    <row r="85" spans="1:12" ht="12.75">
      <c r="A85" s="109"/>
      <c r="B85" s="109"/>
      <c r="C85" s="109"/>
      <c r="D85" s="110"/>
      <c r="E85" s="109"/>
      <c r="F85" s="76"/>
      <c r="G85" s="76"/>
      <c r="H85" s="76"/>
      <c r="I85" s="76"/>
      <c r="J85" s="76"/>
      <c r="K85" s="76"/>
      <c r="L85" s="76"/>
    </row>
    <row r="86" spans="1:12" ht="12.75">
      <c r="A86" s="109"/>
      <c r="B86" s="109"/>
      <c r="C86" s="109"/>
      <c r="D86" s="110"/>
      <c r="E86" s="109"/>
      <c r="F86" s="76"/>
      <c r="G86" s="76"/>
      <c r="H86" s="76"/>
      <c r="I86" s="76"/>
      <c r="J86" s="76"/>
      <c r="K86" s="76"/>
      <c r="L86" s="76"/>
    </row>
    <row r="87" spans="1:12" ht="12.75">
      <c r="A87" s="109"/>
      <c r="B87" s="109"/>
      <c r="C87" s="109"/>
      <c r="D87" s="110"/>
      <c r="E87" s="109"/>
      <c r="F87" s="76"/>
      <c r="G87" s="76"/>
      <c r="H87" s="76"/>
      <c r="I87" s="76"/>
      <c r="J87" s="76"/>
      <c r="K87" s="76"/>
      <c r="L87" s="76"/>
    </row>
    <row r="88" spans="1:12" ht="12.75">
      <c r="A88" s="109"/>
      <c r="B88" s="109"/>
      <c r="C88" s="109"/>
      <c r="D88" s="110"/>
      <c r="E88" s="109"/>
      <c r="F88" s="76"/>
      <c r="G88" s="76"/>
      <c r="H88" s="76"/>
      <c r="I88" s="76"/>
      <c r="J88" s="76"/>
      <c r="K88" s="76"/>
      <c r="L88" s="76"/>
    </row>
    <row r="89" spans="1:12" ht="12.75">
      <c r="A89" s="109"/>
      <c r="B89" s="109"/>
      <c r="C89" s="109"/>
      <c r="D89" s="110"/>
      <c r="E89" s="109"/>
      <c r="F89" s="76"/>
      <c r="G89" s="76"/>
      <c r="H89" s="76"/>
      <c r="I89" s="76"/>
      <c r="J89" s="76"/>
      <c r="K89" s="76"/>
      <c r="L89" s="76"/>
    </row>
    <row r="90" spans="1:12" ht="12.75">
      <c r="A90" s="109"/>
      <c r="B90" s="109"/>
      <c r="C90" s="109"/>
      <c r="D90" s="110"/>
      <c r="E90" s="109"/>
      <c r="F90" s="76"/>
      <c r="G90" s="76"/>
      <c r="H90" s="76"/>
      <c r="I90" s="76"/>
      <c r="J90" s="76"/>
      <c r="K90" s="76"/>
      <c r="L90" s="76"/>
    </row>
    <row r="91" spans="1:12" ht="12.75">
      <c r="A91" s="109"/>
      <c r="B91" s="109"/>
      <c r="C91" s="109"/>
      <c r="D91" s="110"/>
      <c r="E91" s="109"/>
      <c r="F91" s="76"/>
      <c r="G91" s="76"/>
      <c r="H91" s="76"/>
      <c r="I91" s="76"/>
      <c r="J91" s="76"/>
      <c r="K91" s="76"/>
      <c r="L91" s="76"/>
    </row>
    <row r="92" spans="1:12" ht="12.75">
      <c r="A92" s="109"/>
      <c r="B92" s="109"/>
      <c r="C92" s="109"/>
      <c r="D92" s="110"/>
      <c r="E92" s="109"/>
      <c r="F92" s="76"/>
      <c r="G92" s="76"/>
      <c r="H92" s="76"/>
      <c r="I92" s="76"/>
      <c r="J92" s="76"/>
      <c r="K92" s="76"/>
      <c r="L92" s="76"/>
    </row>
    <row r="93" spans="1:12" ht="12.75">
      <c r="A93" s="109"/>
      <c r="B93" s="109"/>
      <c r="C93" s="109"/>
      <c r="D93" s="110"/>
      <c r="E93" s="109"/>
      <c r="F93" s="76"/>
      <c r="G93" s="76"/>
      <c r="H93" s="76"/>
      <c r="I93" s="76"/>
      <c r="J93" s="76"/>
      <c r="K93" s="76"/>
      <c r="L93" s="76"/>
    </row>
    <row r="94" spans="1:12" ht="12.75">
      <c r="A94" s="109"/>
      <c r="B94" s="109"/>
      <c r="C94" s="109"/>
      <c r="D94" s="110"/>
      <c r="E94" s="109"/>
      <c r="F94" s="76"/>
      <c r="G94" s="76"/>
      <c r="H94" s="76"/>
      <c r="I94" s="76"/>
      <c r="J94" s="76"/>
      <c r="K94" s="76"/>
      <c r="L94" s="76"/>
    </row>
    <row r="95" spans="1:12" ht="12.75">
      <c r="A95" s="109"/>
      <c r="B95" s="109"/>
      <c r="C95" s="109"/>
      <c r="D95" s="110"/>
      <c r="E95" s="109"/>
      <c r="F95" s="76"/>
      <c r="G95" s="76"/>
      <c r="H95" s="76"/>
      <c r="I95" s="76"/>
      <c r="J95" s="76"/>
      <c r="K95" s="76"/>
      <c r="L95" s="76"/>
    </row>
    <row r="96" spans="1:12" ht="12.75">
      <c r="A96" s="109"/>
      <c r="B96" s="109"/>
      <c r="C96" s="109"/>
      <c r="D96" s="110"/>
      <c r="E96" s="109"/>
      <c r="F96" s="76"/>
      <c r="G96" s="76"/>
      <c r="H96" s="76"/>
      <c r="I96" s="76"/>
      <c r="J96" s="76"/>
      <c r="K96" s="76"/>
      <c r="L96" s="76"/>
    </row>
    <row r="97" spans="1:12" ht="12.75">
      <c r="A97" s="109"/>
      <c r="B97" s="109"/>
      <c r="C97" s="109"/>
      <c r="D97" s="110"/>
      <c r="E97" s="109"/>
      <c r="F97" s="76"/>
      <c r="G97" s="76"/>
      <c r="H97" s="76"/>
      <c r="I97" s="76"/>
      <c r="J97" s="76"/>
      <c r="K97" s="76"/>
      <c r="L97" s="76"/>
    </row>
    <row r="98" spans="1:12" ht="12.75">
      <c r="A98" s="109"/>
      <c r="B98" s="109"/>
      <c r="C98" s="109"/>
      <c r="D98" s="110"/>
      <c r="E98" s="109"/>
      <c r="F98" s="76"/>
      <c r="G98" s="76"/>
      <c r="H98" s="76"/>
      <c r="I98" s="76"/>
      <c r="J98" s="76"/>
      <c r="K98" s="76"/>
      <c r="L98" s="76"/>
    </row>
    <row r="99" spans="1:12" ht="12.75">
      <c r="A99" s="109"/>
      <c r="B99" s="109"/>
      <c r="C99" s="109"/>
      <c r="D99" s="110"/>
      <c r="E99" s="109"/>
      <c r="F99" s="76"/>
      <c r="G99" s="76"/>
      <c r="H99" s="76"/>
      <c r="I99" s="76"/>
      <c r="J99" s="76"/>
      <c r="K99" s="76"/>
      <c r="L99" s="76"/>
    </row>
    <row r="100" spans="1:12" ht="12.75">
      <c r="A100" s="109"/>
      <c r="B100" s="109"/>
      <c r="C100" s="109"/>
      <c r="D100" s="110"/>
      <c r="E100" s="109"/>
      <c r="F100" s="76"/>
      <c r="G100" s="76"/>
      <c r="H100" s="76"/>
      <c r="I100" s="76"/>
      <c r="J100" s="76"/>
      <c r="K100" s="76"/>
      <c r="L100" s="76"/>
    </row>
    <row r="101" spans="1:12" ht="12.75">
      <c r="A101" s="109"/>
      <c r="B101" s="109"/>
      <c r="C101" s="109"/>
      <c r="D101" s="110"/>
      <c r="E101" s="109"/>
      <c r="F101" s="76"/>
      <c r="G101" s="76"/>
      <c r="H101" s="76"/>
      <c r="I101" s="76"/>
      <c r="J101" s="76"/>
      <c r="K101" s="76"/>
      <c r="L101" s="76"/>
    </row>
    <row r="102" spans="1:12" ht="12.75">
      <c r="A102" s="109"/>
      <c r="B102" s="109"/>
      <c r="C102" s="109"/>
      <c r="D102" s="110"/>
      <c r="E102" s="109"/>
      <c r="F102" s="76"/>
      <c r="G102" s="76"/>
      <c r="H102" s="76"/>
      <c r="I102" s="76"/>
      <c r="J102" s="76"/>
      <c r="K102" s="76"/>
      <c r="L102" s="76"/>
    </row>
    <row r="103" spans="1:12" ht="12.75">
      <c r="A103" s="109"/>
      <c r="B103" s="109"/>
      <c r="C103" s="109"/>
      <c r="D103" s="110"/>
      <c r="E103" s="109"/>
      <c r="F103" s="76"/>
      <c r="G103" s="76"/>
      <c r="H103" s="76"/>
      <c r="I103" s="76"/>
      <c r="J103" s="76"/>
      <c r="K103" s="76"/>
      <c r="L103" s="76"/>
    </row>
    <row r="104" spans="1:12" ht="12.75">
      <c r="A104" s="109"/>
      <c r="B104" s="109"/>
      <c r="C104" s="109"/>
      <c r="D104" s="110"/>
      <c r="E104" s="109"/>
      <c r="F104" s="76"/>
      <c r="G104" s="76"/>
      <c r="H104" s="76"/>
      <c r="I104" s="76"/>
      <c r="J104" s="76"/>
      <c r="K104" s="76"/>
      <c r="L104" s="76"/>
    </row>
    <row r="105" spans="1:12" ht="12.75">
      <c r="A105" s="109"/>
      <c r="B105" s="109"/>
      <c r="C105" s="109"/>
      <c r="D105" s="110"/>
      <c r="E105" s="109"/>
      <c r="F105" s="76"/>
      <c r="G105" s="76"/>
      <c r="H105" s="76"/>
      <c r="I105" s="76"/>
      <c r="J105" s="76"/>
      <c r="K105" s="76"/>
      <c r="L105" s="76"/>
    </row>
    <row r="106" spans="1:12" ht="12.75">
      <c r="A106" s="109"/>
      <c r="B106" s="109"/>
      <c r="C106" s="109"/>
      <c r="D106" s="110"/>
      <c r="E106" s="109"/>
      <c r="F106" s="76"/>
      <c r="G106" s="76"/>
      <c r="H106" s="76"/>
      <c r="I106" s="76"/>
      <c r="J106" s="76"/>
      <c r="K106" s="76"/>
      <c r="L106" s="76"/>
    </row>
    <row r="107" spans="1:12" ht="12.75">
      <c r="A107" s="109"/>
      <c r="B107" s="109"/>
      <c r="C107" s="109"/>
      <c r="D107" s="110"/>
      <c r="E107" s="109"/>
      <c r="F107" s="76"/>
      <c r="G107" s="76"/>
      <c r="H107" s="76"/>
      <c r="I107" s="76"/>
      <c r="J107" s="76"/>
      <c r="K107" s="76"/>
      <c r="L107" s="76"/>
    </row>
    <row r="108" spans="1:12" ht="12.75">
      <c r="A108" s="109"/>
      <c r="B108" s="109"/>
      <c r="C108" s="109"/>
      <c r="D108" s="110"/>
      <c r="E108" s="109"/>
      <c r="F108" s="76"/>
      <c r="G108" s="76"/>
      <c r="H108" s="76"/>
      <c r="I108" s="76"/>
      <c r="J108" s="76"/>
      <c r="K108" s="76"/>
      <c r="L108" s="76"/>
    </row>
    <row r="109" spans="1:12" ht="12.75">
      <c r="A109" s="109"/>
      <c r="B109" s="109"/>
      <c r="C109" s="109"/>
      <c r="D109" s="110"/>
      <c r="E109" s="109"/>
      <c r="F109" s="76"/>
      <c r="G109" s="76"/>
      <c r="H109" s="76"/>
      <c r="I109" s="76"/>
      <c r="J109" s="76"/>
      <c r="K109" s="76"/>
      <c r="L109" s="76"/>
    </row>
    <row r="110" spans="1:12" ht="12.75">
      <c r="A110" s="109"/>
      <c r="B110" s="109"/>
      <c r="C110" s="109"/>
      <c r="D110" s="110"/>
      <c r="E110" s="109"/>
      <c r="F110" s="76"/>
      <c r="G110" s="76"/>
      <c r="H110" s="76"/>
      <c r="I110" s="76"/>
      <c r="J110" s="76"/>
      <c r="K110" s="76"/>
      <c r="L110" s="76"/>
    </row>
    <row r="111" spans="1:12" ht="12.75">
      <c r="A111" s="109"/>
      <c r="B111" s="109"/>
      <c r="C111" s="109"/>
      <c r="D111" s="110"/>
      <c r="E111" s="109"/>
      <c r="F111" s="76"/>
      <c r="G111" s="76"/>
      <c r="H111" s="76"/>
      <c r="I111" s="76"/>
      <c r="J111" s="76"/>
      <c r="K111" s="76"/>
      <c r="L111" s="76"/>
    </row>
    <row r="112" spans="1:12" ht="12.75">
      <c r="A112" s="109"/>
      <c r="B112" s="109"/>
      <c r="C112" s="109"/>
      <c r="D112" s="110"/>
      <c r="E112" s="109"/>
      <c r="F112" s="76"/>
      <c r="G112" s="76"/>
      <c r="H112" s="76"/>
      <c r="I112" s="76"/>
      <c r="J112" s="76"/>
      <c r="K112" s="76"/>
      <c r="L112" s="76"/>
    </row>
    <row r="113" spans="1:12" ht="12.75">
      <c r="A113" s="109"/>
      <c r="B113" s="109"/>
      <c r="C113" s="109"/>
      <c r="D113" s="110"/>
      <c r="E113" s="109"/>
      <c r="F113" s="76"/>
      <c r="G113" s="76"/>
      <c r="H113" s="76"/>
      <c r="I113" s="76"/>
      <c r="J113" s="76"/>
      <c r="K113" s="76"/>
      <c r="L113" s="76"/>
    </row>
    <row r="114" spans="1:12" ht="12.75">
      <c r="A114" s="109"/>
      <c r="B114" s="109"/>
      <c r="C114" s="109"/>
      <c r="D114" s="110"/>
      <c r="E114" s="109"/>
      <c r="F114" s="76"/>
      <c r="G114" s="76"/>
      <c r="H114" s="76"/>
      <c r="I114" s="76"/>
      <c r="J114" s="76"/>
      <c r="K114" s="76"/>
      <c r="L114" s="76"/>
    </row>
    <row r="115" spans="1:12" ht="12.75">
      <c r="A115" s="109"/>
      <c r="B115" s="109"/>
      <c r="C115" s="109"/>
      <c r="D115" s="110"/>
      <c r="E115" s="109"/>
      <c r="F115" s="76"/>
      <c r="G115" s="76"/>
      <c r="H115" s="76"/>
      <c r="I115" s="76"/>
      <c r="J115" s="76"/>
      <c r="K115" s="76"/>
      <c r="L115" s="76"/>
    </row>
    <row r="116" spans="1:12" ht="12.75">
      <c r="A116" s="109"/>
      <c r="B116" s="109"/>
      <c r="C116" s="109"/>
      <c r="D116" s="110"/>
      <c r="E116" s="109"/>
      <c r="F116" s="76"/>
      <c r="G116" s="76"/>
      <c r="H116" s="76"/>
      <c r="I116" s="76"/>
      <c r="J116" s="76"/>
      <c r="K116" s="76"/>
      <c r="L116" s="76"/>
    </row>
    <row r="117" spans="1:12" ht="12.75">
      <c r="A117" s="109"/>
      <c r="B117" s="109"/>
      <c r="C117" s="109"/>
      <c r="D117" s="110"/>
      <c r="E117" s="109"/>
      <c r="F117" s="76"/>
      <c r="G117" s="76"/>
      <c r="H117" s="76"/>
      <c r="I117" s="76"/>
      <c r="J117" s="76"/>
      <c r="K117" s="76"/>
      <c r="L117" s="76"/>
    </row>
    <row r="118" spans="1:12" ht="12.75">
      <c r="A118" s="109"/>
      <c r="B118" s="109"/>
      <c r="C118" s="109"/>
      <c r="D118" s="110"/>
      <c r="E118" s="109"/>
      <c r="F118" s="76"/>
      <c r="G118" s="76"/>
      <c r="H118" s="76"/>
      <c r="I118" s="76"/>
      <c r="J118" s="76"/>
      <c r="K118" s="76"/>
      <c r="L118" s="76"/>
    </row>
    <row r="119" spans="1:12" ht="12.75">
      <c r="A119" s="109"/>
      <c r="B119" s="109"/>
      <c r="C119" s="109"/>
      <c r="D119" s="110"/>
      <c r="E119" s="109"/>
      <c r="F119" s="76"/>
      <c r="G119" s="76"/>
      <c r="H119" s="76"/>
      <c r="I119" s="76"/>
      <c r="J119" s="76"/>
      <c r="K119" s="76"/>
      <c r="L119" s="76"/>
    </row>
    <row r="120" spans="1:12" ht="12.75">
      <c r="A120" s="109"/>
      <c r="B120" s="109"/>
      <c r="C120" s="109"/>
      <c r="D120" s="110"/>
      <c r="E120" s="109"/>
      <c r="F120" s="76"/>
      <c r="G120" s="76"/>
      <c r="H120" s="76"/>
      <c r="I120" s="76"/>
      <c r="J120" s="76"/>
      <c r="K120" s="76"/>
      <c r="L120" s="76"/>
    </row>
    <row r="121" spans="1:12" ht="12.75">
      <c r="A121" s="109"/>
      <c r="B121" s="109"/>
      <c r="C121" s="109"/>
      <c r="D121" s="110"/>
      <c r="E121" s="109"/>
      <c r="F121" s="76"/>
      <c r="G121" s="76"/>
      <c r="H121" s="76"/>
      <c r="I121" s="76"/>
      <c r="J121" s="76"/>
      <c r="K121" s="76"/>
      <c r="L121" s="76"/>
    </row>
    <row r="122" spans="1:12" ht="12.75">
      <c r="A122" s="109"/>
      <c r="B122" s="109"/>
      <c r="C122" s="109"/>
      <c r="D122" s="110"/>
      <c r="E122" s="109"/>
      <c r="F122" s="76"/>
      <c r="G122" s="76"/>
      <c r="H122" s="76"/>
      <c r="I122" s="76"/>
      <c r="J122" s="76"/>
      <c r="K122" s="76"/>
      <c r="L122" s="76"/>
    </row>
    <row r="123" spans="1:12" ht="12.75">
      <c r="A123" s="109"/>
      <c r="B123" s="109"/>
      <c r="C123" s="109"/>
      <c r="D123" s="110"/>
      <c r="E123" s="109"/>
      <c r="F123" s="76"/>
      <c r="G123" s="76"/>
      <c r="H123" s="76"/>
      <c r="I123" s="76"/>
      <c r="J123" s="76"/>
      <c r="K123" s="76"/>
      <c r="L123" s="76"/>
    </row>
    <row r="124" spans="1:12" ht="12.75">
      <c r="A124" s="109"/>
      <c r="B124" s="109"/>
      <c r="C124" s="109"/>
      <c r="D124" s="110"/>
      <c r="E124" s="109"/>
      <c r="F124" s="76"/>
      <c r="G124" s="76"/>
      <c r="H124" s="76"/>
      <c r="I124" s="76"/>
      <c r="J124" s="76"/>
      <c r="K124" s="76"/>
      <c r="L124" s="76"/>
    </row>
  </sheetData>
  <sheetProtection selectLockedCells="1" selectUnlockedCells="1"/>
  <mergeCells count="22">
    <mergeCell ref="D19:E19"/>
    <mergeCell ref="M22:S25"/>
    <mergeCell ref="C30:E30"/>
    <mergeCell ref="D31:E31"/>
    <mergeCell ref="M10:S12"/>
    <mergeCell ref="C18:E18"/>
    <mergeCell ref="J5:J6"/>
    <mergeCell ref="K5:K6"/>
    <mergeCell ref="L5:L6"/>
    <mergeCell ref="B7:E7"/>
    <mergeCell ref="C8:E8"/>
    <mergeCell ref="D9:E9"/>
    <mergeCell ref="A1:K1"/>
    <mergeCell ref="A3:A6"/>
    <mergeCell ref="B3:C6"/>
    <mergeCell ref="D3:E6"/>
    <mergeCell ref="F3:L3"/>
    <mergeCell ref="F4:L4"/>
    <mergeCell ref="F5:F6"/>
    <mergeCell ref="G5:G6"/>
    <mergeCell ref="H5:H6"/>
    <mergeCell ref="I5:I6"/>
  </mergeCells>
  <printOptions horizontalCentered="1"/>
  <pageMargins left="0" right="0" top="0.39375" bottom="0" header="0.5118055555555555" footer="0.5118055555555555"/>
  <pageSetup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1"/>
  <sheetViews>
    <sheetView zoomScale="110" zoomScaleNormal="110" zoomScalePageLayoutView="0" workbookViewId="0" topLeftCell="A1">
      <selection activeCell="J2" sqref="J1:J16384"/>
    </sheetView>
  </sheetViews>
  <sheetFormatPr defaultColWidth="11.57421875" defaultRowHeight="12.75"/>
  <cols>
    <col min="1" max="1" width="4.28125" style="0" customWidth="1"/>
    <col min="2" max="2" width="4.00390625" style="0" bestFit="1" customWidth="1"/>
    <col min="3" max="3" width="8.28125" style="0" customWidth="1"/>
    <col min="4" max="4" width="7.140625" style="0" customWidth="1"/>
    <col min="5" max="5" width="36.00390625" style="0" customWidth="1"/>
    <col min="6" max="6" width="10.140625" style="0" customWidth="1"/>
    <col min="7" max="7" width="10.421875" style="0" customWidth="1"/>
    <col min="8" max="8" width="10.421875" style="111" customWidth="1"/>
    <col min="9" max="9" width="10.421875" style="0" customWidth="1"/>
    <col min="10" max="10" width="10.421875" style="111" customWidth="1"/>
    <col min="11" max="11" width="11.7109375" style="0" customWidth="1"/>
    <col min="12" max="12" width="12.28125" style="0" customWidth="1"/>
    <col min="13" max="15" width="11.57421875" style="0" customWidth="1"/>
    <col min="16" max="16" width="4.57421875" style="0" customWidth="1"/>
    <col min="17" max="19" width="0" style="0" hidden="1" customWidth="1"/>
  </cols>
  <sheetData>
    <row r="1" spans="1:11" ht="20.25" customHeight="1">
      <c r="A1" s="588" t="s">
        <v>152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</row>
    <row r="2" spans="1:12" ht="12.75">
      <c r="A2" s="74"/>
      <c r="B2" s="74"/>
      <c r="C2" s="74"/>
      <c r="D2" s="74"/>
      <c r="E2" s="74"/>
      <c r="F2" s="113"/>
      <c r="G2" s="113"/>
      <c r="H2" s="113"/>
      <c r="I2" s="113"/>
      <c r="J2" s="113"/>
      <c r="K2" s="113"/>
      <c r="L2" s="113"/>
    </row>
    <row r="3" spans="1:12" ht="12.75" customHeight="1">
      <c r="A3" s="574"/>
      <c r="B3" s="575" t="s">
        <v>73</v>
      </c>
      <c r="C3" s="575"/>
      <c r="D3" s="576" t="s">
        <v>74</v>
      </c>
      <c r="E3" s="576"/>
      <c r="F3" s="589" t="s">
        <v>75</v>
      </c>
      <c r="G3" s="589"/>
      <c r="H3" s="589"/>
      <c r="I3" s="589"/>
      <c r="J3" s="589"/>
      <c r="K3" s="589"/>
      <c r="L3" s="589"/>
    </row>
    <row r="4" spans="1:12" ht="12.75">
      <c r="A4" s="574"/>
      <c r="B4" s="574"/>
      <c r="C4" s="575"/>
      <c r="D4" s="576"/>
      <c r="E4" s="576"/>
      <c r="F4" s="590" t="s">
        <v>21</v>
      </c>
      <c r="G4" s="590"/>
      <c r="H4" s="590"/>
      <c r="I4" s="590"/>
      <c r="J4" s="590"/>
      <c r="K4" s="590"/>
      <c r="L4" s="590"/>
    </row>
    <row r="5" spans="1:12" ht="12.75" customHeight="1">
      <c r="A5" s="574"/>
      <c r="B5" s="574"/>
      <c r="C5" s="575"/>
      <c r="D5" s="576"/>
      <c r="E5" s="576"/>
      <c r="F5" s="591" t="s">
        <v>814</v>
      </c>
      <c r="G5" s="591" t="s">
        <v>858</v>
      </c>
      <c r="H5" s="591" t="s">
        <v>867</v>
      </c>
      <c r="I5" s="592" t="s">
        <v>861</v>
      </c>
      <c r="J5" s="593" t="s">
        <v>76</v>
      </c>
      <c r="K5" s="593" t="s">
        <v>829</v>
      </c>
      <c r="L5" s="593" t="s">
        <v>870</v>
      </c>
    </row>
    <row r="6" spans="1:12" ht="39.75" customHeight="1">
      <c r="A6" s="574"/>
      <c r="B6" s="574"/>
      <c r="C6" s="575"/>
      <c r="D6" s="576"/>
      <c r="E6" s="576"/>
      <c r="F6" s="591"/>
      <c r="G6" s="591"/>
      <c r="H6" s="591"/>
      <c r="I6" s="592"/>
      <c r="J6" s="593"/>
      <c r="K6" s="593"/>
      <c r="L6" s="593"/>
    </row>
    <row r="7" spans="1:12" ht="23.25" customHeight="1">
      <c r="A7" s="78"/>
      <c r="B7" s="582" t="s">
        <v>153</v>
      </c>
      <c r="C7" s="582"/>
      <c r="D7" s="582"/>
      <c r="E7" s="582"/>
      <c r="F7" s="421">
        <f aca="true" t="shared" si="0" ref="F7:L7">F8</f>
        <v>88571.23</v>
      </c>
      <c r="G7" s="421">
        <f t="shared" si="0"/>
        <v>14018.619999999999</v>
      </c>
      <c r="H7" s="421">
        <f t="shared" si="0"/>
        <v>15800</v>
      </c>
      <c r="I7" s="421">
        <f t="shared" si="0"/>
        <v>21800</v>
      </c>
      <c r="J7" s="421">
        <f t="shared" si="0"/>
        <v>22400</v>
      </c>
      <c r="K7" s="421">
        <f>K8</f>
        <v>23200</v>
      </c>
      <c r="L7" s="421">
        <f t="shared" si="0"/>
        <v>23200</v>
      </c>
    </row>
    <row r="8" spans="1:12" ht="12.75">
      <c r="A8" s="80" t="s">
        <v>78</v>
      </c>
      <c r="B8" s="81" t="s">
        <v>154</v>
      </c>
      <c r="C8" s="594" t="s">
        <v>155</v>
      </c>
      <c r="D8" s="594"/>
      <c r="E8" s="594"/>
      <c r="F8" s="349">
        <f>SUM(F9+F16+F27+F33+F36+F39+F41)</f>
        <v>88571.23</v>
      </c>
      <c r="G8" s="349">
        <f aca="true" t="shared" si="1" ref="G8:L8">SUM(G9+G16+G27+G33+G36+G39+G41)</f>
        <v>14018.619999999999</v>
      </c>
      <c r="H8" s="349">
        <f>SUM(H9+H16+H27+H33+H36+H39+H41)</f>
        <v>15800</v>
      </c>
      <c r="I8" s="349">
        <f t="shared" si="1"/>
        <v>21800</v>
      </c>
      <c r="J8" s="349">
        <f t="shared" si="1"/>
        <v>22400</v>
      </c>
      <c r="K8" s="349">
        <f t="shared" si="1"/>
        <v>23200</v>
      </c>
      <c r="L8" s="349">
        <f t="shared" si="1"/>
        <v>23200</v>
      </c>
    </row>
    <row r="9" spans="1:19" ht="12.75">
      <c r="A9" s="80" t="s">
        <v>81</v>
      </c>
      <c r="B9" s="83"/>
      <c r="C9" s="84" t="s">
        <v>156</v>
      </c>
      <c r="D9" s="595" t="s">
        <v>157</v>
      </c>
      <c r="E9" s="595"/>
      <c r="F9" s="298">
        <f aca="true" t="shared" si="2" ref="F9:L9">SUM(F10)</f>
        <v>1615.79</v>
      </c>
      <c r="G9" s="298">
        <f t="shared" si="2"/>
        <v>1890.25</v>
      </c>
      <c r="H9" s="298">
        <f t="shared" si="2"/>
        <v>1500</v>
      </c>
      <c r="I9" s="298">
        <f t="shared" si="2"/>
        <v>1500</v>
      </c>
      <c r="J9" s="298">
        <f t="shared" si="2"/>
        <v>1800</v>
      </c>
      <c r="K9" s="298">
        <f t="shared" si="2"/>
        <v>1900</v>
      </c>
      <c r="L9" s="298">
        <f t="shared" si="2"/>
        <v>1900</v>
      </c>
      <c r="M9" s="570"/>
      <c r="N9" s="570"/>
      <c r="O9" s="570"/>
      <c r="P9" s="570"/>
      <c r="Q9" s="570"/>
      <c r="R9" s="570"/>
      <c r="S9" s="570"/>
    </row>
    <row r="10" spans="1:19" ht="12.75">
      <c r="A10" s="80" t="s">
        <v>84</v>
      </c>
      <c r="B10" s="83"/>
      <c r="C10" s="87"/>
      <c r="D10" s="597" t="s">
        <v>158</v>
      </c>
      <c r="E10" s="597"/>
      <c r="F10" s="302">
        <f aca="true" t="shared" si="3" ref="F10:L10">SUM(F11:F15)</f>
        <v>1615.79</v>
      </c>
      <c r="G10" s="302">
        <f t="shared" si="3"/>
        <v>1890.25</v>
      </c>
      <c r="H10" s="302">
        <f t="shared" si="3"/>
        <v>1500</v>
      </c>
      <c r="I10" s="302">
        <f t="shared" si="3"/>
        <v>1500</v>
      </c>
      <c r="J10" s="302">
        <f t="shared" si="3"/>
        <v>1800</v>
      </c>
      <c r="K10" s="302">
        <f t="shared" si="3"/>
        <v>1900</v>
      </c>
      <c r="L10" s="302">
        <f t="shared" si="3"/>
        <v>1900</v>
      </c>
      <c r="M10" s="570"/>
      <c r="N10" s="570"/>
      <c r="O10" s="570"/>
      <c r="P10" s="570"/>
      <c r="Q10" s="570"/>
      <c r="R10" s="570"/>
      <c r="S10" s="570"/>
    </row>
    <row r="11" spans="1:12" ht="12.75">
      <c r="A11" s="80" t="s">
        <v>86</v>
      </c>
      <c r="B11" s="517">
        <v>41</v>
      </c>
      <c r="C11" s="87"/>
      <c r="D11" s="115">
        <v>632003</v>
      </c>
      <c r="E11" s="87" t="s">
        <v>159</v>
      </c>
      <c r="F11" s="299">
        <v>186.39</v>
      </c>
      <c r="G11" s="299">
        <v>183.05</v>
      </c>
      <c r="H11" s="299">
        <v>200</v>
      </c>
      <c r="I11" s="299">
        <v>200</v>
      </c>
      <c r="J11" s="299">
        <v>200</v>
      </c>
      <c r="K11" s="299">
        <v>100</v>
      </c>
      <c r="L11" s="299">
        <v>100</v>
      </c>
    </row>
    <row r="12" spans="1:12" ht="13.5" thickBot="1">
      <c r="A12" s="80" t="s">
        <v>88</v>
      </c>
      <c r="B12" s="517">
        <v>41</v>
      </c>
      <c r="C12" s="87"/>
      <c r="D12" s="115">
        <v>633006</v>
      </c>
      <c r="E12" s="87" t="s">
        <v>99</v>
      </c>
      <c r="F12" s="299">
        <v>122.54</v>
      </c>
      <c r="G12" s="299">
        <v>166.25</v>
      </c>
      <c r="H12" s="299">
        <v>100</v>
      </c>
      <c r="I12" s="299">
        <v>100</v>
      </c>
      <c r="J12" s="299">
        <v>100</v>
      </c>
      <c r="K12" s="299">
        <v>100</v>
      </c>
      <c r="L12" s="299">
        <v>100</v>
      </c>
    </row>
    <row r="13" spans="1:12" ht="13.5" thickBot="1">
      <c r="A13" s="80" t="s">
        <v>90</v>
      </c>
      <c r="B13" s="517">
        <v>41</v>
      </c>
      <c r="C13" s="87"/>
      <c r="D13" s="115">
        <v>634001</v>
      </c>
      <c r="E13" s="87" t="s">
        <v>160</v>
      </c>
      <c r="F13" s="299"/>
      <c r="H13" s="299"/>
      <c r="I13" s="299">
        <v>0</v>
      </c>
      <c r="J13" s="299"/>
      <c r="K13" s="299">
        <v>0</v>
      </c>
      <c r="L13" s="299">
        <v>0</v>
      </c>
    </row>
    <row r="14" spans="1:12" ht="13.5" thickBot="1">
      <c r="A14" s="80" t="s">
        <v>92</v>
      </c>
      <c r="B14" s="517">
        <v>41</v>
      </c>
      <c r="C14" s="87"/>
      <c r="D14" s="115">
        <v>637036</v>
      </c>
      <c r="E14" s="87" t="s">
        <v>161</v>
      </c>
      <c r="F14" s="299">
        <v>225.26</v>
      </c>
      <c r="G14" s="299">
        <v>206.43</v>
      </c>
      <c r="H14" s="299">
        <v>200</v>
      </c>
      <c r="I14" s="299">
        <v>200</v>
      </c>
      <c r="J14" s="299">
        <v>200</v>
      </c>
      <c r="K14" s="299">
        <v>200</v>
      </c>
      <c r="L14" s="299">
        <v>200</v>
      </c>
    </row>
    <row r="15" spans="1:12" ht="13.5" thickBot="1">
      <c r="A15" s="80" t="s">
        <v>94</v>
      </c>
      <c r="B15" s="517">
        <v>41</v>
      </c>
      <c r="C15" s="87"/>
      <c r="D15" s="115">
        <v>637027</v>
      </c>
      <c r="E15" s="87" t="s">
        <v>163</v>
      </c>
      <c r="F15" s="299">
        <v>1081.6</v>
      </c>
      <c r="G15" s="299">
        <v>1334.52</v>
      </c>
      <c r="H15" s="299">
        <v>1000</v>
      </c>
      <c r="I15" s="299">
        <v>1000</v>
      </c>
      <c r="J15" s="299">
        <v>1300</v>
      </c>
      <c r="K15" s="299">
        <v>1500</v>
      </c>
      <c r="L15" s="299">
        <v>1500</v>
      </c>
    </row>
    <row r="16" spans="1:12" ht="13.5" thickBot="1">
      <c r="A16" s="80" t="s">
        <v>96</v>
      </c>
      <c r="B16" s="83"/>
      <c r="C16" s="84" t="s">
        <v>165</v>
      </c>
      <c r="D16" s="596" t="s">
        <v>166</v>
      </c>
      <c r="E16" s="596"/>
      <c r="F16" s="298">
        <f>SUM(F17+F24)</f>
        <v>8381.35</v>
      </c>
      <c r="G16" s="298">
        <f aca="true" t="shared" si="4" ref="G16:L16">SUM(G17+G24)</f>
        <v>9448.89</v>
      </c>
      <c r="H16" s="298">
        <f>SUM(H17+H24)</f>
        <v>9100</v>
      </c>
      <c r="I16" s="298">
        <f t="shared" si="4"/>
        <v>12100</v>
      </c>
      <c r="J16" s="298">
        <f t="shared" si="4"/>
        <v>14400</v>
      </c>
      <c r="K16" s="298">
        <f t="shared" si="4"/>
        <v>14500</v>
      </c>
      <c r="L16" s="298">
        <f t="shared" si="4"/>
        <v>14500</v>
      </c>
    </row>
    <row r="17" spans="1:12" ht="12.75">
      <c r="A17" s="80" t="s">
        <v>98</v>
      </c>
      <c r="B17" s="83"/>
      <c r="C17" s="87"/>
      <c r="D17" s="597" t="s">
        <v>168</v>
      </c>
      <c r="E17" s="597"/>
      <c r="F17" s="302">
        <f>SUM(F18:F23)</f>
        <v>7236.35</v>
      </c>
      <c r="G17" s="302">
        <f aca="true" t="shared" si="5" ref="G17:L17">SUM(G18:G23)</f>
        <v>8753.89</v>
      </c>
      <c r="H17" s="302">
        <f>SUM(H18:H23)</f>
        <v>7600</v>
      </c>
      <c r="I17" s="302">
        <f t="shared" si="5"/>
        <v>7600</v>
      </c>
      <c r="J17" s="302">
        <f t="shared" si="5"/>
        <v>7900</v>
      </c>
      <c r="K17" s="302">
        <f t="shared" si="5"/>
        <v>8000</v>
      </c>
      <c r="L17" s="302">
        <f t="shared" si="5"/>
        <v>8000</v>
      </c>
    </row>
    <row r="18" spans="1:12" ht="12.75">
      <c r="A18" s="80" t="s">
        <v>162</v>
      </c>
      <c r="B18" s="517">
        <v>41</v>
      </c>
      <c r="C18" s="87"/>
      <c r="D18" s="88">
        <v>611</v>
      </c>
      <c r="E18" s="87" t="s">
        <v>85</v>
      </c>
      <c r="F18" s="299">
        <v>4975.88</v>
      </c>
      <c r="G18" s="299">
        <v>6048.25</v>
      </c>
      <c r="H18" s="299">
        <v>5000</v>
      </c>
      <c r="I18" s="299">
        <v>5000</v>
      </c>
      <c r="J18" s="299">
        <v>5000</v>
      </c>
      <c r="K18" s="299">
        <v>5000</v>
      </c>
      <c r="L18" s="299">
        <v>5000</v>
      </c>
    </row>
    <row r="19" spans="1:12" ht="13.5" thickBot="1">
      <c r="A19" s="80" t="s">
        <v>201</v>
      </c>
      <c r="B19" s="517">
        <v>41</v>
      </c>
      <c r="C19" s="87"/>
      <c r="D19" s="88">
        <v>620</v>
      </c>
      <c r="E19" s="87" t="s">
        <v>91</v>
      </c>
      <c r="F19" s="299">
        <v>1632.76</v>
      </c>
      <c r="G19" s="299">
        <v>1924.62</v>
      </c>
      <c r="H19" s="299">
        <v>2000</v>
      </c>
      <c r="I19" s="299">
        <v>2000</v>
      </c>
      <c r="J19" s="299">
        <v>2000</v>
      </c>
      <c r="K19" s="299">
        <v>2000</v>
      </c>
      <c r="L19" s="299">
        <v>2000</v>
      </c>
    </row>
    <row r="20" spans="1:12" ht="13.5" thickBot="1">
      <c r="A20" s="80" t="s">
        <v>164</v>
      </c>
      <c r="B20" s="517">
        <v>41</v>
      </c>
      <c r="C20" s="87"/>
      <c r="D20" s="88">
        <v>614</v>
      </c>
      <c r="E20" s="87" t="s">
        <v>89</v>
      </c>
      <c r="F20" s="299"/>
      <c r="G20" s="299"/>
      <c r="H20" s="299"/>
      <c r="I20" s="299"/>
      <c r="J20" s="299">
        <v>300</v>
      </c>
      <c r="K20" s="299">
        <v>300</v>
      </c>
      <c r="L20" s="299">
        <v>300</v>
      </c>
    </row>
    <row r="21" spans="1:12" ht="13.5" thickBot="1">
      <c r="A21" s="80" t="s">
        <v>167</v>
      </c>
      <c r="B21" s="517">
        <v>41</v>
      </c>
      <c r="C21" s="87"/>
      <c r="D21" s="115">
        <v>637014</v>
      </c>
      <c r="E21" s="116" t="s">
        <v>97</v>
      </c>
      <c r="F21" s="332">
        <v>444.5</v>
      </c>
      <c r="G21" s="332">
        <v>653.69</v>
      </c>
      <c r="H21" s="332">
        <v>400</v>
      </c>
      <c r="I21" s="332">
        <v>400</v>
      </c>
      <c r="J21" s="332">
        <v>400</v>
      </c>
      <c r="K21" s="332">
        <v>400</v>
      </c>
      <c r="L21" s="332">
        <v>400</v>
      </c>
    </row>
    <row r="22" spans="1:12" ht="12.75">
      <c r="A22" s="80" t="s">
        <v>100</v>
      </c>
      <c r="B22" s="517">
        <v>41</v>
      </c>
      <c r="C22" s="87"/>
      <c r="D22" s="115">
        <v>637016</v>
      </c>
      <c r="E22" s="87" t="s">
        <v>93</v>
      </c>
      <c r="F22" s="299">
        <v>64.31</v>
      </c>
      <c r="G22" s="299">
        <v>69.57</v>
      </c>
      <c r="H22" s="299">
        <v>100</v>
      </c>
      <c r="I22" s="299">
        <v>100</v>
      </c>
      <c r="J22" s="299">
        <v>100</v>
      </c>
      <c r="K22" s="299">
        <v>200</v>
      </c>
      <c r="L22" s="299">
        <v>200</v>
      </c>
    </row>
    <row r="23" spans="1:12" ht="12.75">
      <c r="A23" s="80" t="s">
        <v>103</v>
      </c>
      <c r="B23" s="517">
        <v>41</v>
      </c>
      <c r="C23" s="87"/>
      <c r="D23" s="115">
        <v>642015</v>
      </c>
      <c r="E23" s="87" t="s">
        <v>95</v>
      </c>
      <c r="F23" s="299">
        <v>118.9</v>
      </c>
      <c r="G23" s="299">
        <v>57.76</v>
      </c>
      <c r="H23" s="299">
        <v>100</v>
      </c>
      <c r="I23" s="299">
        <v>100</v>
      </c>
      <c r="J23" s="299">
        <v>100</v>
      </c>
      <c r="K23" s="299">
        <v>100</v>
      </c>
      <c r="L23" s="299">
        <v>100</v>
      </c>
    </row>
    <row r="24" spans="1:12" ht="12.75">
      <c r="A24" s="80" t="s">
        <v>104</v>
      </c>
      <c r="B24" s="83"/>
      <c r="C24" s="87"/>
      <c r="D24" s="597" t="s">
        <v>169</v>
      </c>
      <c r="E24" s="597"/>
      <c r="F24" s="302">
        <f>SUM(F25:F26)</f>
        <v>1145</v>
      </c>
      <c r="G24" s="302">
        <f aca="true" t="shared" si="6" ref="G24:L24">SUM(G25:G26)</f>
        <v>695</v>
      </c>
      <c r="H24" s="302">
        <f>SUM(H25:H26)</f>
        <v>1500</v>
      </c>
      <c r="I24" s="302">
        <f t="shared" si="6"/>
        <v>4500</v>
      </c>
      <c r="J24" s="302">
        <f t="shared" si="6"/>
        <v>6500</v>
      </c>
      <c r="K24" s="302">
        <f t="shared" si="6"/>
        <v>6500</v>
      </c>
      <c r="L24" s="302">
        <f t="shared" si="6"/>
        <v>6500</v>
      </c>
    </row>
    <row r="25" spans="1:12" ht="12.75">
      <c r="A25" s="80" t="s">
        <v>105</v>
      </c>
      <c r="B25" s="517">
        <v>41</v>
      </c>
      <c r="C25" s="87"/>
      <c r="D25" s="115">
        <v>642014</v>
      </c>
      <c r="E25" s="87" t="s">
        <v>170</v>
      </c>
      <c r="F25" s="299"/>
      <c r="G25" s="299"/>
      <c r="H25" s="299"/>
      <c r="I25" s="299">
        <v>3000</v>
      </c>
      <c r="J25" s="299">
        <v>5000</v>
      </c>
      <c r="K25" s="299">
        <v>5000</v>
      </c>
      <c r="L25" s="299">
        <v>5000</v>
      </c>
    </row>
    <row r="26" spans="1:12" ht="12.75">
      <c r="A26" s="80" t="s">
        <v>106</v>
      </c>
      <c r="B26" s="517">
        <v>41</v>
      </c>
      <c r="C26" s="87"/>
      <c r="D26" s="115">
        <v>642014</v>
      </c>
      <c r="E26" s="87" t="s">
        <v>171</v>
      </c>
      <c r="F26" s="299">
        <v>1145</v>
      </c>
      <c r="G26" s="299">
        <v>695</v>
      </c>
      <c r="H26" s="299">
        <v>1500</v>
      </c>
      <c r="I26" s="299">
        <v>1500</v>
      </c>
      <c r="J26" s="299">
        <v>1500</v>
      </c>
      <c r="K26" s="299">
        <v>1500</v>
      </c>
      <c r="L26" s="299">
        <v>1500</v>
      </c>
    </row>
    <row r="27" spans="1:12" ht="12.75" customHeight="1">
      <c r="A27" s="80" t="s">
        <v>107</v>
      </c>
      <c r="B27" s="83"/>
      <c r="C27" s="84" t="s">
        <v>172</v>
      </c>
      <c r="D27" s="598" t="s">
        <v>173</v>
      </c>
      <c r="E27" s="598"/>
      <c r="F27" s="422">
        <f>SUM(F28:F32)</f>
        <v>214.79</v>
      </c>
      <c r="G27" s="422">
        <f aca="true" t="shared" si="7" ref="G27:L27">SUM(G28:G32)</f>
        <v>127.28</v>
      </c>
      <c r="H27" s="422">
        <f>SUM(H28:H32)</f>
        <v>500</v>
      </c>
      <c r="I27" s="422">
        <f t="shared" si="7"/>
        <v>600</v>
      </c>
      <c r="J27" s="422">
        <f t="shared" si="7"/>
        <v>0</v>
      </c>
      <c r="K27" s="422">
        <f t="shared" si="7"/>
        <v>0</v>
      </c>
      <c r="L27" s="422">
        <f t="shared" si="7"/>
        <v>0</v>
      </c>
    </row>
    <row r="28" spans="1:12" ht="12.75">
      <c r="A28" s="80" t="s">
        <v>108</v>
      </c>
      <c r="B28" s="517">
        <v>41</v>
      </c>
      <c r="C28" s="87"/>
      <c r="D28" s="115">
        <v>633001</v>
      </c>
      <c r="E28" s="87" t="s">
        <v>174</v>
      </c>
      <c r="F28" s="299"/>
      <c r="G28" s="299"/>
      <c r="H28" s="299"/>
      <c r="I28" s="299"/>
      <c r="J28" s="299"/>
      <c r="K28" s="299"/>
      <c r="L28" s="299"/>
    </row>
    <row r="29" spans="1:12" ht="12.75">
      <c r="A29" s="80" t="s">
        <v>109</v>
      </c>
      <c r="B29" s="517">
        <v>41</v>
      </c>
      <c r="C29" s="87"/>
      <c r="D29" s="115">
        <v>633006</v>
      </c>
      <c r="E29" s="87" t="s">
        <v>99</v>
      </c>
      <c r="F29" s="299">
        <v>214.79</v>
      </c>
      <c r="G29" s="299">
        <v>86.68</v>
      </c>
      <c r="H29" s="299">
        <v>300</v>
      </c>
      <c r="I29" s="299">
        <v>400</v>
      </c>
      <c r="J29" s="299"/>
      <c r="K29" s="299"/>
      <c r="L29" s="299"/>
    </row>
    <row r="30" spans="1:12" ht="12.75">
      <c r="A30" s="80" t="s">
        <v>110</v>
      </c>
      <c r="B30" s="517">
        <v>41</v>
      </c>
      <c r="C30" s="87"/>
      <c r="D30" s="115">
        <v>633010</v>
      </c>
      <c r="E30" s="87" t="s">
        <v>175</v>
      </c>
      <c r="F30" s="299"/>
      <c r="G30" s="299"/>
      <c r="H30" s="299"/>
      <c r="I30" s="299">
        <v>0</v>
      </c>
      <c r="J30" s="299"/>
      <c r="K30" s="299"/>
      <c r="L30" s="299"/>
    </row>
    <row r="31" spans="1:12" ht="12.75">
      <c r="A31" s="80" t="s">
        <v>113</v>
      </c>
      <c r="B31" s="517">
        <v>41</v>
      </c>
      <c r="C31" s="87"/>
      <c r="D31" s="115">
        <v>637027</v>
      </c>
      <c r="E31" s="87" t="s">
        <v>176</v>
      </c>
      <c r="F31" s="303"/>
      <c r="G31" s="303"/>
      <c r="H31" s="303"/>
      <c r="I31" s="303">
        <v>0</v>
      </c>
      <c r="J31" s="303"/>
      <c r="K31" s="303"/>
      <c r="L31" s="303"/>
    </row>
    <row r="32" spans="1:12" ht="12.75">
      <c r="A32" s="80" t="s">
        <v>116</v>
      </c>
      <c r="B32" s="517">
        <v>41</v>
      </c>
      <c r="C32" s="87"/>
      <c r="D32" s="115">
        <v>637004</v>
      </c>
      <c r="E32" s="87" t="s">
        <v>177</v>
      </c>
      <c r="F32" s="299"/>
      <c r="G32" s="299">
        <v>40.6</v>
      </c>
      <c r="H32" s="299">
        <v>200</v>
      </c>
      <c r="I32" s="299">
        <v>200</v>
      </c>
      <c r="J32" s="299"/>
      <c r="K32" s="299"/>
      <c r="L32" s="299"/>
    </row>
    <row r="33" spans="1:12" ht="12.75">
      <c r="A33" s="80" t="s">
        <v>118</v>
      </c>
      <c r="B33" s="83"/>
      <c r="C33" s="84" t="s">
        <v>172</v>
      </c>
      <c r="D33" s="596" t="s">
        <v>926</v>
      </c>
      <c r="E33" s="596"/>
      <c r="F33" s="298">
        <f>SUM(F34:F35)</f>
        <v>72</v>
      </c>
      <c r="G33" s="298">
        <f aca="true" t="shared" si="8" ref="G33:L33">SUM(G34:G35)</f>
        <v>0</v>
      </c>
      <c r="H33" s="298">
        <f t="shared" si="8"/>
        <v>0</v>
      </c>
      <c r="I33" s="298">
        <f t="shared" si="8"/>
        <v>2100</v>
      </c>
      <c r="J33" s="298">
        <f t="shared" si="8"/>
        <v>1500</v>
      </c>
      <c r="K33" s="298">
        <f t="shared" si="8"/>
        <v>1500</v>
      </c>
      <c r="L33" s="298">
        <f t="shared" si="8"/>
        <v>1500</v>
      </c>
    </row>
    <row r="34" spans="1:12" ht="13.5" thickBot="1">
      <c r="A34" s="80" t="s">
        <v>120</v>
      </c>
      <c r="B34" s="517">
        <v>41</v>
      </c>
      <c r="C34" s="87"/>
      <c r="D34" s="115">
        <v>637027</v>
      </c>
      <c r="E34" s="87" t="s">
        <v>176</v>
      </c>
      <c r="F34" s="299">
        <v>72</v>
      </c>
      <c r="G34" s="299">
        <v>0</v>
      </c>
      <c r="H34" s="299"/>
      <c r="I34" s="299">
        <v>600</v>
      </c>
      <c r="J34" s="299">
        <v>500</v>
      </c>
      <c r="K34" s="299">
        <v>500</v>
      </c>
      <c r="L34" s="299">
        <v>500</v>
      </c>
    </row>
    <row r="35" spans="1:12" ht="13.5" thickBot="1">
      <c r="A35" s="80" t="s">
        <v>122</v>
      </c>
      <c r="B35" s="517">
        <v>41</v>
      </c>
      <c r="C35" s="87"/>
      <c r="D35" s="115">
        <v>637004</v>
      </c>
      <c r="E35" s="87" t="s">
        <v>902</v>
      </c>
      <c r="F35" s="299"/>
      <c r="G35" s="299"/>
      <c r="H35" s="299"/>
      <c r="I35" s="299">
        <v>1500</v>
      </c>
      <c r="J35" s="299">
        <v>1000</v>
      </c>
      <c r="K35" s="299">
        <v>1000</v>
      </c>
      <c r="L35" s="299">
        <v>1000</v>
      </c>
    </row>
    <row r="36" spans="1:12" ht="13.5" thickBot="1">
      <c r="A36" s="80" t="s">
        <v>124</v>
      </c>
      <c r="B36" s="83"/>
      <c r="C36" s="84" t="s">
        <v>179</v>
      </c>
      <c r="D36" s="596" t="s">
        <v>180</v>
      </c>
      <c r="E36" s="596"/>
      <c r="F36" s="298">
        <f>SUM(F37:F38)</f>
        <v>1487.3</v>
      </c>
      <c r="G36" s="298">
        <f aca="true" t="shared" si="9" ref="G36:L36">SUM(G37:G38)</f>
        <v>2252.2</v>
      </c>
      <c r="H36" s="298">
        <f>SUM(H37:H38)</f>
        <v>4200</v>
      </c>
      <c r="I36" s="298">
        <f t="shared" si="9"/>
        <v>5000</v>
      </c>
      <c r="J36" s="298">
        <f t="shared" si="9"/>
        <v>4200</v>
      </c>
      <c r="K36" s="298">
        <f t="shared" si="9"/>
        <v>4500</v>
      </c>
      <c r="L36" s="298">
        <f t="shared" si="9"/>
        <v>4500</v>
      </c>
    </row>
    <row r="37" spans="1:12" ht="12.75">
      <c r="A37" s="80" t="s">
        <v>126</v>
      </c>
      <c r="B37" s="517">
        <v>111</v>
      </c>
      <c r="C37" s="87"/>
      <c r="D37" s="115">
        <v>642019</v>
      </c>
      <c r="E37" s="87" t="s">
        <v>181</v>
      </c>
      <c r="F37" s="299">
        <v>1487.3</v>
      </c>
      <c r="G37" s="299">
        <v>2252.2</v>
      </c>
      <c r="H37" s="299">
        <v>2200</v>
      </c>
      <c r="I37" s="299">
        <v>3000</v>
      </c>
      <c r="J37" s="299">
        <v>2200</v>
      </c>
      <c r="K37" s="299">
        <v>2000</v>
      </c>
      <c r="L37" s="299">
        <v>2000</v>
      </c>
    </row>
    <row r="38" spans="1:12" ht="12.75">
      <c r="A38" s="80" t="s">
        <v>128</v>
      </c>
      <c r="B38" s="517">
        <v>41</v>
      </c>
      <c r="C38" s="87"/>
      <c r="D38" s="115">
        <v>642042</v>
      </c>
      <c r="E38" s="87" t="s">
        <v>182</v>
      </c>
      <c r="F38" s="299"/>
      <c r="G38" s="299"/>
      <c r="H38" s="299">
        <v>2000</v>
      </c>
      <c r="I38" s="299">
        <v>2000</v>
      </c>
      <c r="J38" s="299">
        <v>2000</v>
      </c>
      <c r="K38" s="299">
        <v>2500</v>
      </c>
      <c r="L38" s="299">
        <v>2500</v>
      </c>
    </row>
    <row r="39" spans="1:12" ht="12.75">
      <c r="A39" s="80" t="s">
        <v>130</v>
      </c>
      <c r="B39" s="83"/>
      <c r="C39" s="84" t="s">
        <v>184</v>
      </c>
      <c r="D39" s="596" t="s">
        <v>185</v>
      </c>
      <c r="E39" s="596"/>
      <c r="F39" s="298">
        <f aca="true" t="shared" si="10" ref="F39:L39">SUM(F40)</f>
        <v>0</v>
      </c>
      <c r="G39" s="298">
        <f t="shared" si="10"/>
        <v>300</v>
      </c>
      <c r="H39" s="298">
        <f t="shared" si="10"/>
        <v>500</v>
      </c>
      <c r="I39" s="298">
        <f t="shared" si="10"/>
        <v>500</v>
      </c>
      <c r="J39" s="298">
        <f t="shared" si="10"/>
        <v>500</v>
      </c>
      <c r="K39" s="298">
        <f t="shared" si="10"/>
        <v>800</v>
      </c>
      <c r="L39" s="298">
        <f t="shared" si="10"/>
        <v>800</v>
      </c>
    </row>
    <row r="40" spans="1:12" ht="12.75">
      <c r="A40" s="80" t="s">
        <v>132</v>
      </c>
      <c r="B40" s="527">
        <v>41</v>
      </c>
      <c r="C40" s="118"/>
      <c r="D40" s="119">
        <v>637005</v>
      </c>
      <c r="E40" s="118" t="s">
        <v>187</v>
      </c>
      <c r="F40" s="362">
        <v>0</v>
      </c>
      <c r="G40" s="362">
        <v>300</v>
      </c>
      <c r="H40" s="362">
        <v>500</v>
      </c>
      <c r="I40" s="362">
        <v>500</v>
      </c>
      <c r="J40" s="362">
        <v>500</v>
      </c>
      <c r="K40" s="362">
        <v>800</v>
      </c>
      <c r="L40" s="362">
        <v>800</v>
      </c>
    </row>
    <row r="41" spans="1:12" ht="12.75">
      <c r="A41" s="80" t="s">
        <v>134</v>
      </c>
      <c r="B41" s="83"/>
      <c r="C41" s="84" t="s">
        <v>189</v>
      </c>
      <c r="D41" s="596" t="s">
        <v>190</v>
      </c>
      <c r="E41" s="596"/>
      <c r="F41" s="298">
        <f aca="true" t="shared" si="11" ref="F41:L41">SUM(F42)</f>
        <v>76800</v>
      </c>
      <c r="G41" s="298">
        <f t="shared" si="11"/>
        <v>0</v>
      </c>
      <c r="H41" s="298">
        <f t="shared" si="11"/>
        <v>0</v>
      </c>
      <c r="I41" s="298">
        <f t="shared" si="11"/>
        <v>0</v>
      </c>
      <c r="J41" s="298">
        <f t="shared" si="11"/>
        <v>0</v>
      </c>
      <c r="K41" s="298">
        <f t="shared" si="11"/>
        <v>0</v>
      </c>
      <c r="L41" s="298">
        <f t="shared" si="11"/>
        <v>0</v>
      </c>
    </row>
    <row r="42" spans="1:12" ht="12.75">
      <c r="A42" s="80" t="s">
        <v>135</v>
      </c>
      <c r="B42" s="527">
        <v>111</v>
      </c>
      <c r="C42" s="118"/>
      <c r="D42" s="119">
        <v>642002</v>
      </c>
      <c r="E42" s="118" t="s">
        <v>191</v>
      </c>
      <c r="F42" s="362">
        <v>76800</v>
      </c>
      <c r="G42" s="362">
        <v>0</v>
      </c>
      <c r="H42" s="362"/>
      <c r="I42" s="362">
        <v>0</v>
      </c>
      <c r="J42" s="362"/>
      <c r="K42" s="362"/>
      <c r="L42" s="362"/>
    </row>
    <row r="43" spans="1:12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</row>
    <row r="45" spans="1:12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</row>
    <row r="46" spans="1:12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</row>
    <row r="47" spans="1:12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</row>
    <row r="48" spans="1:12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</row>
    <row r="49" spans="1:12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  <row r="55" spans="1:12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</row>
    <row r="57" spans="1:12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</row>
    <row r="58" spans="1:12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</row>
    <row r="59" spans="1:12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</row>
    <row r="60" spans="1:12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1:12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</row>
    <row r="62" spans="1:12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</row>
    <row r="63" spans="1:12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</row>
    <row r="64" spans="1:12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</row>
    <row r="65" spans="1:12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</row>
    <row r="66" spans="1:12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</row>
    <row r="67" spans="1:12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</row>
    <row r="68" spans="1:12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</row>
    <row r="69" spans="1:12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</row>
    <row r="70" spans="1:12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</row>
    <row r="71" spans="1:12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</row>
    <row r="72" spans="1:12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</row>
    <row r="73" spans="1:12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</row>
    <row r="74" spans="1:12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</row>
    <row r="75" spans="1:12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</row>
    <row r="76" spans="1:12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</row>
    <row r="77" spans="1:12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</row>
    <row r="78" spans="1:12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</row>
    <row r="79" spans="1:12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</row>
    <row r="80" spans="1:12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</row>
    <row r="81" spans="1:12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</row>
    <row r="82" spans="1:12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</row>
    <row r="83" spans="1:12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</row>
    <row r="84" spans="1:12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</row>
    <row r="85" spans="1:12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</row>
    <row r="86" spans="1:12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</row>
    <row r="87" spans="1:12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</row>
    <row r="88" spans="1:12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</row>
    <row r="89" spans="1:12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</row>
    <row r="90" spans="1:12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</row>
    <row r="91" spans="1:12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</row>
    <row r="92" spans="1:12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</row>
    <row r="93" spans="1:12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</row>
    <row r="94" spans="1:12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</row>
    <row r="95" spans="1:12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</row>
    <row r="96" spans="1:12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</row>
    <row r="97" spans="1:12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</row>
    <row r="98" spans="1:12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</row>
    <row r="99" spans="1:12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</row>
    <row r="100" spans="1:12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</row>
    <row r="101" spans="1:12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</row>
    <row r="108" ht="12.75"/>
    <row r="109" ht="12.75"/>
    <row r="110" ht="12.75"/>
  </sheetData>
  <sheetProtection selectLockedCells="1" selectUnlockedCells="1"/>
  <mergeCells count="26">
    <mergeCell ref="D33:E33"/>
    <mergeCell ref="D36:E36"/>
    <mergeCell ref="D39:E39"/>
    <mergeCell ref="D41:E41"/>
    <mergeCell ref="M9:S10"/>
    <mergeCell ref="D10:E10"/>
    <mergeCell ref="D16:E16"/>
    <mergeCell ref="D17:E17"/>
    <mergeCell ref="D24:E24"/>
    <mergeCell ref="D27:E27"/>
    <mergeCell ref="J5:J6"/>
    <mergeCell ref="K5:K6"/>
    <mergeCell ref="L5:L6"/>
    <mergeCell ref="B7:E7"/>
    <mergeCell ref="C8:E8"/>
    <mergeCell ref="D9:E9"/>
    <mergeCell ref="A1:K1"/>
    <mergeCell ref="A3:A6"/>
    <mergeCell ref="B3:C6"/>
    <mergeCell ref="D3:E6"/>
    <mergeCell ref="F3:L3"/>
    <mergeCell ref="F4:L4"/>
    <mergeCell ref="F5:F6"/>
    <mergeCell ref="G5:G6"/>
    <mergeCell ref="H5:H6"/>
    <mergeCell ref="I5:I6"/>
  </mergeCells>
  <printOptions horizontalCentered="1" verticalCentered="1"/>
  <pageMargins left="0" right="0" top="0.19652777777777777" bottom="0.19652777777777777" header="0.5118055555555555" footer="0.5118055555555555"/>
  <pageSetup horizontalDpi="600" verticalDpi="600" orientation="landscape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3"/>
  <sheetViews>
    <sheetView zoomScale="110" zoomScaleNormal="110" zoomScalePageLayoutView="0" workbookViewId="0" topLeftCell="A1">
      <selection activeCell="J2" sqref="J1:J16384"/>
    </sheetView>
  </sheetViews>
  <sheetFormatPr defaultColWidth="11.57421875" defaultRowHeight="12.75"/>
  <cols>
    <col min="1" max="1" width="4.28125" style="0" customWidth="1"/>
    <col min="2" max="2" width="4.28125" style="0" bestFit="1" customWidth="1"/>
    <col min="3" max="4" width="7.7109375" style="0" customWidth="1"/>
    <col min="5" max="5" width="40.421875" style="0" customWidth="1"/>
    <col min="6" max="6" width="12.140625" style="0" customWidth="1"/>
    <col min="7" max="7" width="14.7109375" style="0" bestFit="1" customWidth="1"/>
    <col min="8" max="8" width="11.57421875" style="111" customWidth="1"/>
    <col min="9" max="9" width="11.8515625" style="0" customWidth="1"/>
    <col min="10" max="10" width="12.28125" style="111" customWidth="1"/>
    <col min="11" max="11" width="11.7109375" style="0" customWidth="1"/>
    <col min="12" max="12" width="12.140625" style="0" customWidth="1"/>
  </cols>
  <sheetData>
    <row r="1" spans="1:11" ht="20.25" customHeight="1">
      <c r="A1" s="599" t="s">
        <v>192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</row>
    <row r="2" spans="1:12" ht="12.75">
      <c r="A2" s="74"/>
      <c r="B2" s="74"/>
      <c r="C2" s="74"/>
      <c r="D2" s="74"/>
      <c r="E2" s="74"/>
      <c r="F2" s="113"/>
      <c r="G2" s="113"/>
      <c r="H2" s="121"/>
      <c r="I2" s="121"/>
      <c r="J2" s="113"/>
      <c r="K2" s="113"/>
      <c r="L2" s="113"/>
    </row>
    <row r="3" spans="1:12" ht="12.75" customHeight="1">
      <c r="A3" s="574"/>
      <c r="B3" s="575" t="s">
        <v>73</v>
      </c>
      <c r="C3" s="575"/>
      <c r="D3" s="576" t="s">
        <v>74</v>
      </c>
      <c r="E3" s="576"/>
      <c r="F3" s="589" t="s">
        <v>75</v>
      </c>
      <c r="G3" s="589"/>
      <c r="H3" s="589"/>
      <c r="I3" s="589"/>
      <c r="J3" s="589"/>
      <c r="K3" s="589"/>
      <c r="L3" s="589"/>
    </row>
    <row r="4" spans="1:12" ht="12.75">
      <c r="A4" s="574"/>
      <c r="B4" s="574"/>
      <c r="C4" s="575"/>
      <c r="D4" s="576"/>
      <c r="E4" s="576"/>
      <c r="F4" s="590" t="s">
        <v>21</v>
      </c>
      <c r="G4" s="590"/>
      <c r="H4" s="590"/>
      <c r="I4" s="590"/>
      <c r="J4" s="590"/>
      <c r="K4" s="590"/>
      <c r="L4" s="590"/>
    </row>
    <row r="5" spans="1:12" ht="12.75" customHeight="1">
      <c r="A5" s="574"/>
      <c r="B5" s="574"/>
      <c r="C5" s="575"/>
      <c r="D5" s="576"/>
      <c r="E5" s="576"/>
      <c r="F5" s="591" t="s">
        <v>814</v>
      </c>
      <c r="G5" s="591" t="s">
        <v>858</v>
      </c>
      <c r="H5" s="591" t="s">
        <v>867</v>
      </c>
      <c r="I5" s="600" t="s">
        <v>861</v>
      </c>
      <c r="J5" s="593" t="s">
        <v>76</v>
      </c>
      <c r="K5" s="593" t="s">
        <v>829</v>
      </c>
      <c r="L5" s="593" t="s">
        <v>870</v>
      </c>
    </row>
    <row r="6" spans="1:12" ht="34.5" customHeight="1">
      <c r="A6" s="574"/>
      <c r="B6" s="574"/>
      <c r="C6" s="575"/>
      <c r="D6" s="576"/>
      <c r="E6" s="576"/>
      <c r="F6" s="591"/>
      <c r="G6" s="591"/>
      <c r="H6" s="591"/>
      <c r="I6" s="600"/>
      <c r="J6" s="593"/>
      <c r="K6" s="593"/>
      <c r="L6" s="593"/>
    </row>
    <row r="7" spans="1:12" ht="27.75" customHeight="1">
      <c r="A7" s="78"/>
      <c r="B7" s="601" t="s">
        <v>193</v>
      </c>
      <c r="C7" s="601"/>
      <c r="D7" s="601"/>
      <c r="E7" s="601"/>
      <c r="F7" s="382">
        <f aca="true" t="shared" si="0" ref="F7:L7">F8+F31+F34+F51</f>
        <v>685464.11</v>
      </c>
      <c r="G7" s="382">
        <f t="shared" si="0"/>
        <v>688982.97</v>
      </c>
      <c r="H7" s="382">
        <f t="shared" si="0"/>
        <v>670200</v>
      </c>
      <c r="I7" s="382">
        <f t="shared" si="0"/>
        <v>716626.3400000001</v>
      </c>
      <c r="J7" s="382">
        <f t="shared" si="0"/>
        <v>675440</v>
      </c>
      <c r="K7" s="382">
        <f t="shared" si="0"/>
        <v>661070</v>
      </c>
      <c r="L7" s="382">
        <f t="shared" si="0"/>
        <v>661070</v>
      </c>
    </row>
    <row r="8" spans="1:12" ht="12.75">
      <c r="A8" s="80" t="s">
        <v>78</v>
      </c>
      <c r="B8" s="91" t="s">
        <v>194</v>
      </c>
      <c r="C8" s="587" t="s">
        <v>195</v>
      </c>
      <c r="D8" s="587"/>
      <c r="E8" s="587"/>
      <c r="F8" s="416">
        <f aca="true" t="shared" si="1" ref="F8:L8">SUM(F9+F26)</f>
        <v>111306.09999999999</v>
      </c>
      <c r="G8" s="416">
        <f t="shared" si="1"/>
        <v>110240.01</v>
      </c>
      <c r="H8" s="416">
        <f t="shared" si="1"/>
        <v>113200</v>
      </c>
      <c r="I8" s="416">
        <f t="shared" si="1"/>
        <v>116300</v>
      </c>
      <c r="J8" s="416">
        <f t="shared" si="1"/>
        <v>89850</v>
      </c>
      <c r="K8" s="416">
        <f t="shared" si="1"/>
        <v>87800</v>
      </c>
      <c r="L8" s="416">
        <f t="shared" si="1"/>
        <v>87800</v>
      </c>
    </row>
    <row r="9" spans="1:12" ht="12.75">
      <c r="A9" s="80" t="s">
        <v>81</v>
      </c>
      <c r="B9" s="83"/>
      <c r="C9" s="84" t="s">
        <v>196</v>
      </c>
      <c r="D9" s="584" t="s">
        <v>197</v>
      </c>
      <c r="E9" s="584"/>
      <c r="F9" s="298">
        <f>SUM(F10:F25)</f>
        <v>110544.27999999998</v>
      </c>
      <c r="G9" s="298">
        <f aca="true" t="shared" si="2" ref="G9:L9">SUM(G10:G25)</f>
        <v>109662.45</v>
      </c>
      <c r="H9" s="298">
        <f>SUM(H10:H25)</f>
        <v>112600</v>
      </c>
      <c r="I9" s="298">
        <f t="shared" si="2"/>
        <v>115700</v>
      </c>
      <c r="J9" s="298">
        <f t="shared" si="2"/>
        <v>88850</v>
      </c>
      <c r="K9" s="298">
        <f t="shared" si="2"/>
        <v>87300</v>
      </c>
      <c r="L9" s="298">
        <f t="shared" si="2"/>
        <v>87300</v>
      </c>
    </row>
    <row r="10" spans="1:12" ht="12.75">
      <c r="A10" s="80" t="s">
        <v>84</v>
      </c>
      <c r="B10" s="517">
        <v>41</v>
      </c>
      <c r="C10" s="87"/>
      <c r="D10" s="88">
        <v>611</v>
      </c>
      <c r="E10" s="89" t="s">
        <v>85</v>
      </c>
      <c r="F10" s="299">
        <v>52574.07</v>
      </c>
      <c r="G10" s="299">
        <v>55588.95</v>
      </c>
      <c r="H10" s="299">
        <v>52000</v>
      </c>
      <c r="I10" s="300">
        <v>52000</v>
      </c>
      <c r="J10" s="299">
        <v>40000</v>
      </c>
      <c r="K10" s="301">
        <v>40000</v>
      </c>
      <c r="L10" s="301">
        <v>40000</v>
      </c>
    </row>
    <row r="11" spans="1:12" ht="12.75">
      <c r="A11" s="80" t="s">
        <v>86</v>
      </c>
      <c r="B11" s="517">
        <v>41</v>
      </c>
      <c r="C11" s="87"/>
      <c r="D11" s="115">
        <v>612001</v>
      </c>
      <c r="E11" s="89" t="s">
        <v>87</v>
      </c>
      <c r="F11" s="299">
        <v>5939.39</v>
      </c>
      <c r="G11" s="299">
        <v>4581.52</v>
      </c>
      <c r="H11" s="299">
        <v>8000</v>
      </c>
      <c r="I11" s="300">
        <v>8500</v>
      </c>
      <c r="J11" s="299">
        <v>4000</v>
      </c>
      <c r="K11" s="301">
        <v>4000</v>
      </c>
      <c r="L11" s="301">
        <v>4000</v>
      </c>
    </row>
    <row r="12" spans="1:12" ht="12.75">
      <c r="A12" s="80" t="s">
        <v>88</v>
      </c>
      <c r="B12" s="517">
        <v>41</v>
      </c>
      <c r="C12" s="87"/>
      <c r="D12" s="115">
        <v>612002</v>
      </c>
      <c r="E12" s="89" t="s">
        <v>198</v>
      </c>
      <c r="F12" s="299">
        <v>16833.35</v>
      </c>
      <c r="G12" s="299">
        <v>17511.82</v>
      </c>
      <c r="H12" s="299">
        <v>16000</v>
      </c>
      <c r="I12" s="300">
        <v>16000</v>
      </c>
      <c r="J12" s="299">
        <v>10700</v>
      </c>
      <c r="K12" s="301">
        <v>10700</v>
      </c>
      <c r="L12" s="301">
        <v>10700</v>
      </c>
    </row>
    <row r="13" spans="1:12" ht="12.75">
      <c r="A13" s="80" t="s">
        <v>90</v>
      </c>
      <c r="B13" s="517">
        <v>41</v>
      </c>
      <c r="C13" s="87"/>
      <c r="D13" s="88">
        <v>614</v>
      </c>
      <c r="E13" s="89" t="s">
        <v>89</v>
      </c>
      <c r="F13" s="299">
        <v>790</v>
      </c>
      <c r="G13" s="299">
        <v>0</v>
      </c>
      <c r="H13" s="299"/>
      <c r="I13" s="300">
        <v>0</v>
      </c>
      <c r="J13" s="299">
        <v>1000</v>
      </c>
      <c r="K13" s="301">
        <v>1000</v>
      </c>
      <c r="L13" s="301">
        <v>1000</v>
      </c>
    </row>
    <row r="14" spans="1:12" ht="12.75">
      <c r="A14" s="80" t="s">
        <v>92</v>
      </c>
      <c r="B14" s="517">
        <v>41</v>
      </c>
      <c r="C14" s="87"/>
      <c r="D14" s="88">
        <v>621</v>
      </c>
      <c r="E14" s="89" t="s">
        <v>91</v>
      </c>
      <c r="F14" s="299">
        <v>25575.31</v>
      </c>
      <c r="G14" s="299">
        <v>24932.96</v>
      </c>
      <c r="H14" s="299">
        <v>26000</v>
      </c>
      <c r="I14" s="300">
        <v>27000</v>
      </c>
      <c r="J14" s="299">
        <v>24000</v>
      </c>
      <c r="K14" s="301">
        <v>24000</v>
      </c>
      <c r="L14" s="301">
        <v>24000</v>
      </c>
    </row>
    <row r="15" spans="1:12" ht="12.75">
      <c r="A15" s="80" t="s">
        <v>94</v>
      </c>
      <c r="B15" s="517">
        <v>41</v>
      </c>
      <c r="C15" s="87"/>
      <c r="D15" s="115">
        <v>637016</v>
      </c>
      <c r="E15" s="89" t="s">
        <v>93</v>
      </c>
      <c r="F15" s="299">
        <v>1077.04</v>
      </c>
      <c r="G15" s="299">
        <v>903.94</v>
      </c>
      <c r="H15" s="299">
        <v>1000</v>
      </c>
      <c r="I15" s="300">
        <v>1000</v>
      </c>
      <c r="J15" s="299">
        <v>850</v>
      </c>
      <c r="K15" s="301">
        <v>1200</v>
      </c>
      <c r="L15" s="301">
        <v>1200</v>
      </c>
    </row>
    <row r="16" spans="1:12" ht="12.75">
      <c r="A16" s="80" t="s">
        <v>96</v>
      </c>
      <c r="B16" s="517">
        <v>41</v>
      </c>
      <c r="C16" s="87"/>
      <c r="D16" s="115">
        <v>642015</v>
      </c>
      <c r="E16" s="89" t="s">
        <v>199</v>
      </c>
      <c r="F16" s="299">
        <v>1667.33</v>
      </c>
      <c r="G16" s="299">
        <v>2268.25</v>
      </c>
      <c r="H16" s="299">
        <v>1000</v>
      </c>
      <c r="I16" s="300">
        <v>2500</v>
      </c>
      <c r="J16" s="299">
        <v>500</v>
      </c>
      <c r="K16" s="301">
        <v>200</v>
      </c>
      <c r="L16" s="301">
        <v>200</v>
      </c>
    </row>
    <row r="17" spans="1:12" ht="13.5" thickBot="1">
      <c r="A17" s="80" t="s">
        <v>98</v>
      </c>
      <c r="B17" s="517">
        <v>41</v>
      </c>
      <c r="C17" s="87"/>
      <c r="D17" s="115">
        <v>637014</v>
      </c>
      <c r="E17" s="89" t="s">
        <v>97</v>
      </c>
      <c r="F17" s="299">
        <v>2930.65</v>
      </c>
      <c r="G17" s="299">
        <v>2772.77</v>
      </c>
      <c r="H17" s="299">
        <v>4500</v>
      </c>
      <c r="I17" s="300">
        <v>4500</v>
      </c>
      <c r="J17" s="299">
        <v>2700</v>
      </c>
      <c r="K17" s="301">
        <v>2700</v>
      </c>
      <c r="L17" s="301">
        <v>2700</v>
      </c>
    </row>
    <row r="18" spans="1:12" ht="13.5" thickBot="1">
      <c r="A18" s="80" t="s">
        <v>201</v>
      </c>
      <c r="B18" s="517">
        <v>41</v>
      </c>
      <c r="C18" s="87"/>
      <c r="D18" s="115">
        <v>632003</v>
      </c>
      <c r="E18" s="89" t="s">
        <v>159</v>
      </c>
      <c r="F18" s="299">
        <v>579.05</v>
      </c>
      <c r="G18" s="299">
        <v>417.92</v>
      </c>
      <c r="H18" s="299">
        <v>500</v>
      </c>
      <c r="I18" s="300">
        <v>400</v>
      </c>
      <c r="J18" s="299">
        <v>400</v>
      </c>
      <c r="K18" s="301">
        <v>500</v>
      </c>
      <c r="L18" s="301">
        <v>500</v>
      </c>
    </row>
    <row r="19" spans="1:12" ht="12.75">
      <c r="A19" s="80" t="s">
        <v>164</v>
      </c>
      <c r="B19" s="516">
        <v>41</v>
      </c>
      <c r="C19" s="93"/>
      <c r="D19" s="122">
        <v>633005</v>
      </c>
      <c r="E19" s="95" t="s">
        <v>202</v>
      </c>
      <c r="F19" s="303">
        <v>825</v>
      </c>
      <c r="G19" s="303">
        <v>0</v>
      </c>
      <c r="H19" s="299">
        <v>500</v>
      </c>
      <c r="I19" s="305">
        <v>500</v>
      </c>
      <c r="J19" s="299">
        <v>500</v>
      </c>
      <c r="K19" s="301">
        <v>500</v>
      </c>
      <c r="L19" s="301">
        <v>500</v>
      </c>
    </row>
    <row r="20" spans="1:12" ht="12.75">
      <c r="A20" s="80" t="s">
        <v>167</v>
      </c>
      <c r="B20" s="517">
        <v>41</v>
      </c>
      <c r="C20" s="87"/>
      <c r="D20" s="115">
        <v>633007</v>
      </c>
      <c r="E20" s="89" t="s">
        <v>898</v>
      </c>
      <c r="F20" s="299">
        <v>270</v>
      </c>
      <c r="G20" s="299">
        <v>98.4</v>
      </c>
      <c r="H20" s="299">
        <v>200</v>
      </c>
      <c r="I20" s="300">
        <v>200</v>
      </c>
      <c r="J20" s="303">
        <v>1400</v>
      </c>
      <c r="K20" s="301">
        <v>200</v>
      </c>
      <c r="L20" s="301">
        <v>200</v>
      </c>
    </row>
    <row r="21" spans="1:12" ht="12.75">
      <c r="A21" s="80" t="s">
        <v>100</v>
      </c>
      <c r="B21" s="517">
        <v>41</v>
      </c>
      <c r="C21" s="87"/>
      <c r="D21" s="115">
        <v>633010</v>
      </c>
      <c r="E21" s="89" t="s">
        <v>203</v>
      </c>
      <c r="F21" s="299">
        <v>1417.73</v>
      </c>
      <c r="G21" s="299">
        <v>0</v>
      </c>
      <c r="H21" s="299">
        <v>1500</v>
      </c>
      <c r="I21" s="300">
        <v>1500</v>
      </c>
      <c r="J21" s="303">
        <v>1500</v>
      </c>
      <c r="K21" s="301">
        <v>1000</v>
      </c>
      <c r="L21" s="301">
        <v>1000</v>
      </c>
    </row>
    <row r="22" spans="1:12" ht="12.75">
      <c r="A22" s="80" t="s">
        <v>103</v>
      </c>
      <c r="B22" s="517">
        <v>41</v>
      </c>
      <c r="C22" s="87"/>
      <c r="D22" s="115">
        <v>634005</v>
      </c>
      <c r="E22" s="89" t="s">
        <v>205</v>
      </c>
      <c r="F22" s="299"/>
      <c r="G22" s="299"/>
      <c r="H22" s="299">
        <v>100</v>
      </c>
      <c r="I22" s="300">
        <v>100</v>
      </c>
      <c r="J22" s="299">
        <v>0</v>
      </c>
      <c r="K22" s="301">
        <v>100</v>
      </c>
      <c r="L22" s="301">
        <v>100</v>
      </c>
    </row>
    <row r="23" spans="1:12" ht="12.75">
      <c r="A23" s="80" t="s">
        <v>104</v>
      </c>
      <c r="B23" s="517">
        <v>41</v>
      </c>
      <c r="C23" s="87"/>
      <c r="D23" s="115">
        <v>637004</v>
      </c>
      <c r="E23" s="89" t="s">
        <v>206</v>
      </c>
      <c r="F23" s="299">
        <v>50</v>
      </c>
      <c r="G23" s="299">
        <v>562.48</v>
      </c>
      <c r="H23" s="299">
        <v>1000</v>
      </c>
      <c r="I23" s="300">
        <v>1200</v>
      </c>
      <c r="J23" s="299">
        <v>1000</v>
      </c>
      <c r="K23" s="301">
        <v>1000</v>
      </c>
      <c r="L23" s="301">
        <v>1000</v>
      </c>
    </row>
    <row r="24" spans="1:12" ht="12.75">
      <c r="A24" s="80" t="s">
        <v>105</v>
      </c>
      <c r="B24" s="517">
        <v>41</v>
      </c>
      <c r="C24" s="87"/>
      <c r="D24" s="115">
        <v>633006</v>
      </c>
      <c r="E24" s="89" t="s">
        <v>99</v>
      </c>
      <c r="F24" s="299">
        <v>15.36</v>
      </c>
      <c r="G24" s="299">
        <v>23.44</v>
      </c>
      <c r="H24" s="299">
        <v>300</v>
      </c>
      <c r="I24" s="300">
        <v>300</v>
      </c>
      <c r="J24" s="299">
        <v>300</v>
      </c>
      <c r="K24" s="301">
        <v>200</v>
      </c>
      <c r="L24" s="301">
        <v>200</v>
      </c>
    </row>
    <row r="25" spans="1:12" ht="12.75">
      <c r="A25" s="80" t="s">
        <v>106</v>
      </c>
      <c r="B25" s="517">
        <v>41</v>
      </c>
      <c r="C25" s="87"/>
      <c r="D25" s="115">
        <v>637023</v>
      </c>
      <c r="E25" s="89" t="s">
        <v>207</v>
      </c>
      <c r="F25" s="299"/>
      <c r="G25" s="299"/>
      <c r="H25" s="299"/>
      <c r="I25" s="300">
        <v>0</v>
      </c>
      <c r="J25" s="299"/>
      <c r="K25" s="301">
        <v>0</v>
      </c>
      <c r="L25" s="301">
        <v>0</v>
      </c>
    </row>
    <row r="26" spans="1:12" ht="12.75">
      <c r="A26" s="80" t="s">
        <v>107</v>
      </c>
      <c r="B26" s="83"/>
      <c r="C26" s="84" t="s">
        <v>208</v>
      </c>
      <c r="D26" s="584" t="s">
        <v>209</v>
      </c>
      <c r="E26" s="584"/>
      <c r="F26" s="298">
        <f>SUM(F27:F30)</f>
        <v>761.8199999999999</v>
      </c>
      <c r="G26" s="298">
        <f aca="true" t="shared" si="3" ref="G26:L26">SUM(G27:G30)</f>
        <v>577.5600000000001</v>
      </c>
      <c r="H26" s="298">
        <f>SUM(H27:H30)</f>
        <v>600</v>
      </c>
      <c r="I26" s="298">
        <f t="shared" si="3"/>
        <v>600</v>
      </c>
      <c r="J26" s="298">
        <f t="shared" si="3"/>
        <v>1000</v>
      </c>
      <c r="K26" s="298">
        <f t="shared" si="3"/>
        <v>500</v>
      </c>
      <c r="L26" s="298">
        <f t="shared" si="3"/>
        <v>500</v>
      </c>
    </row>
    <row r="27" spans="1:12" ht="12.75">
      <c r="A27" s="80" t="s">
        <v>108</v>
      </c>
      <c r="B27" s="517">
        <v>41</v>
      </c>
      <c r="C27" s="87"/>
      <c r="D27" s="115">
        <v>633004</v>
      </c>
      <c r="E27" s="89" t="s">
        <v>210</v>
      </c>
      <c r="F27" s="299">
        <v>360</v>
      </c>
      <c r="G27" s="299">
        <v>192.52</v>
      </c>
      <c r="H27" s="299">
        <v>200</v>
      </c>
      <c r="I27" s="300">
        <v>200</v>
      </c>
      <c r="J27" s="299">
        <v>400</v>
      </c>
      <c r="K27" s="301">
        <v>100</v>
      </c>
      <c r="L27" s="301">
        <v>100</v>
      </c>
    </row>
    <row r="28" spans="1:12" ht="12.75">
      <c r="A28" s="80" t="s">
        <v>109</v>
      </c>
      <c r="B28" s="517">
        <v>41</v>
      </c>
      <c r="C28" s="87"/>
      <c r="D28" s="115">
        <v>637004</v>
      </c>
      <c r="E28" s="89" t="s">
        <v>211</v>
      </c>
      <c r="F28" s="299">
        <v>401.82</v>
      </c>
      <c r="G28" s="299">
        <v>190.68</v>
      </c>
      <c r="H28" s="299">
        <v>200</v>
      </c>
      <c r="I28" s="300">
        <v>200</v>
      </c>
      <c r="J28" s="299">
        <v>400</v>
      </c>
      <c r="K28" s="301">
        <v>300</v>
      </c>
      <c r="L28" s="301">
        <v>300</v>
      </c>
    </row>
    <row r="29" spans="1:12" ht="12.75">
      <c r="A29" s="80" t="s">
        <v>110</v>
      </c>
      <c r="B29" s="517">
        <v>41</v>
      </c>
      <c r="C29" s="87"/>
      <c r="D29" s="115">
        <v>633006</v>
      </c>
      <c r="E29" s="89" t="s">
        <v>99</v>
      </c>
      <c r="F29" s="299"/>
      <c r="G29" s="299"/>
      <c r="H29" s="299"/>
      <c r="I29" s="300">
        <v>0</v>
      </c>
      <c r="J29" s="299"/>
      <c r="K29" s="301">
        <v>0</v>
      </c>
      <c r="L29" s="301">
        <v>0</v>
      </c>
    </row>
    <row r="30" spans="1:12" ht="12.75">
      <c r="A30" s="80" t="s">
        <v>113</v>
      </c>
      <c r="B30" s="517">
        <v>41</v>
      </c>
      <c r="C30" s="87"/>
      <c r="D30" s="115">
        <v>635004</v>
      </c>
      <c r="E30" s="89" t="s">
        <v>212</v>
      </c>
      <c r="F30" s="299"/>
      <c r="G30" s="299">
        <v>194.36</v>
      </c>
      <c r="H30" s="299">
        <v>200</v>
      </c>
      <c r="I30" s="300">
        <v>200</v>
      </c>
      <c r="J30" s="299">
        <v>200</v>
      </c>
      <c r="K30" s="301">
        <v>100</v>
      </c>
      <c r="L30" s="301">
        <v>100</v>
      </c>
    </row>
    <row r="31" spans="1:12" ht="12.75">
      <c r="A31" s="80" t="s">
        <v>116</v>
      </c>
      <c r="B31" s="81" t="s">
        <v>213</v>
      </c>
      <c r="C31" s="583" t="s">
        <v>214</v>
      </c>
      <c r="D31" s="583"/>
      <c r="E31" s="583"/>
      <c r="F31" s="367">
        <f aca="true" t="shared" si="4" ref="F31:L32">SUM(F32)</f>
        <v>0</v>
      </c>
      <c r="G31" s="367">
        <f t="shared" si="4"/>
        <v>0</v>
      </c>
      <c r="H31" s="367">
        <f t="shared" si="4"/>
        <v>0</v>
      </c>
      <c r="I31" s="367">
        <f t="shared" si="4"/>
        <v>0</v>
      </c>
      <c r="J31" s="367">
        <f t="shared" si="4"/>
        <v>0</v>
      </c>
      <c r="K31" s="367">
        <f t="shared" si="4"/>
        <v>0</v>
      </c>
      <c r="L31" s="367">
        <f t="shared" si="4"/>
        <v>0</v>
      </c>
    </row>
    <row r="32" spans="1:12" ht="12.75">
      <c r="A32" s="80" t="s">
        <v>118</v>
      </c>
      <c r="B32" s="83"/>
      <c r="C32" s="84" t="s">
        <v>215</v>
      </c>
      <c r="D32" s="584" t="s">
        <v>216</v>
      </c>
      <c r="E32" s="584"/>
      <c r="F32" s="298">
        <f t="shared" si="4"/>
        <v>0</v>
      </c>
      <c r="G32" s="298">
        <f t="shared" si="4"/>
        <v>0</v>
      </c>
      <c r="H32" s="298">
        <f t="shared" si="4"/>
        <v>0</v>
      </c>
      <c r="I32" s="298">
        <f t="shared" si="4"/>
        <v>0</v>
      </c>
      <c r="J32" s="298">
        <f t="shared" si="4"/>
        <v>0</v>
      </c>
      <c r="K32" s="298">
        <f t="shared" si="4"/>
        <v>0</v>
      </c>
      <c r="L32" s="298">
        <f t="shared" si="4"/>
        <v>0</v>
      </c>
    </row>
    <row r="33" spans="1:12" ht="12.75">
      <c r="A33" s="80" t="s">
        <v>120</v>
      </c>
      <c r="B33" s="517">
        <v>41</v>
      </c>
      <c r="C33" s="87"/>
      <c r="D33" s="115">
        <v>633006</v>
      </c>
      <c r="E33" s="89" t="s">
        <v>99</v>
      </c>
      <c r="F33" s="299"/>
      <c r="G33" s="299"/>
      <c r="H33" s="299"/>
      <c r="I33" s="300"/>
      <c r="J33" s="299"/>
      <c r="K33" s="301">
        <v>0</v>
      </c>
      <c r="L33" s="301"/>
    </row>
    <row r="34" spans="1:12" ht="12.75">
      <c r="A34" s="80" t="s">
        <v>122</v>
      </c>
      <c r="B34" s="81" t="s">
        <v>217</v>
      </c>
      <c r="C34" s="583" t="s">
        <v>218</v>
      </c>
      <c r="D34" s="583"/>
      <c r="E34" s="583"/>
      <c r="F34" s="367">
        <f>F35</f>
        <v>13912.91</v>
      </c>
      <c r="G34" s="367">
        <f aca="true" t="shared" si="5" ref="G34:L34">G35</f>
        <v>14313.779999999999</v>
      </c>
      <c r="H34" s="367">
        <f t="shared" si="5"/>
        <v>14130</v>
      </c>
      <c r="I34" s="367">
        <f t="shared" si="5"/>
        <v>23230</v>
      </c>
      <c r="J34" s="367">
        <f t="shared" si="5"/>
        <v>26330</v>
      </c>
      <c r="K34" s="367">
        <f t="shared" si="5"/>
        <v>26330</v>
      </c>
      <c r="L34" s="367">
        <f t="shared" si="5"/>
        <v>26330</v>
      </c>
    </row>
    <row r="35" spans="1:12" ht="12.75">
      <c r="A35" s="80" t="s">
        <v>124</v>
      </c>
      <c r="B35" s="83"/>
      <c r="C35" s="84" t="s">
        <v>219</v>
      </c>
      <c r="D35" s="584" t="s">
        <v>220</v>
      </c>
      <c r="E35" s="584"/>
      <c r="F35" s="298">
        <f>F36</f>
        <v>13912.91</v>
      </c>
      <c r="G35" s="298">
        <f aca="true" t="shared" si="6" ref="G35:L35">G36</f>
        <v>14313.779999999999</v>
      </c>
      <c r="H35" s="298">
        <f t="shared" si="6"/>
        <v>14130</v>
      </c>
      <c r="I35" s="298">
        <f t="shared" si="6"/>
        <v>23230</v>
      </c>
      <c r="J35" s="298">
        <f t="shared" si="6"/>
        <v>26330</v>
      </c>
      <c r="K35" s="298">
        <f t="shared" si="6"/>
        <v>26330</v>
      </c>
      <c r="L35" s="298">
        <f t="shared" si="6"/>
        <v>26330</v>
      </c>
    </row>
    <row r="36" spans="1:12" ht="12.75">
      <c r="A36" s="80" t="s">
        <v>126</v>
      </c>
      <c r="B36" s="83"/>
      <c r="C36" s="87"/>
      <c r="D36" s="604" t="s">
        <v>221</v>
      </c>
      <c r="E36" s="604"/>
      <c r="F36" s="302">
        <f>SUM(F37:F50)</f>
        <v>13912.91</v>
      </c>
      <c r="G36" s="302">
        <f aca="true" t="shared" si="7" ref="G36:L36">SUM(G37:G50)</f>
        <v>14313.779999999999</v>
      </c>
      <c r="H36" s="302">
        <f>SUM(H37:H50)</f>
        <v>14130</v>
      </c>
      <c r="I36" s="302">
        <f t="shared" si="7"/>
        <v>23230</v>
      </c>
      <c r="J36" s="302">
        <f t="shared" si="7"/>
        <v>26330</v>
      </c>
      <c r="K36" s="302">
        <f t="shared" si="7"/>
        <v>26330</v>
      </c>
      <c r="L36" s="302">
        <f t="shared" si="7"/>
        <v>26330</v>
      </c>
    </row>
    <row r="37" spans="1:12" ht="12.75">
      <c r="A37" s="80" t="s">
        <v>128</v>
      </c>
      <c r="B37" s="516">
        <v>41</v>
      </c>
      <c r="C37" s="93"/>
      <c r="D37" s="94">
        <v>611</v>
      </c>
      <c r="E37" s="95" t="s">
        <v>85</v>
      </c>
      <c r="F37" s="299">
        <v>6718.7</v>
      </c>
      <c r="G37" s="299">
        <v>6852.83</v>
      </c>
      <c r="H37" s="299">
        <v>6000</v>
      </c>
      <c r="I37" s="300">
        <v>12000</v>
      </c>
      <c r="J37" s="299">
        <v>14000</v>
      </c>
      <c r="K37" s="299">
        <v>14000</v>
      </c>
      <c r="L37" s="299">
        <v>14000</v>
      </c>
    </row>
    <row r="38" spans="1:12" ht="12.75">
      <c r="A38" s="80" t="s">
        <v>130</v>
      </c>
      <c r="B38" s="517">
        <v>41</v>
      </c>
      <c r="C38" s="87"/>
      <c r="D38" s="115">
        <v>612001</v>
      </c>
      <c r="E38" s="89" t="s">
        <v>87</v>
      </c>
      <c r="F38" s="299">
        <v>1906.62</v>
      </c>
      <c r="G38" s="299">
        <v>1896.16</v>
      </c>
      <c r="H38" s="299">
        <v>2000</v>
      </c>
      <c r="I38" s="300">
        <v>2500</v>
      </c>
      <c r="J38" s="299">
        <v>3000</v>
      </c>
      <c r="K38" s="299">
        <v>3000</v>
      </c>
      <c r="L38" s="299">
        <v>3000</v>
      </c>
    </row>
    <row r="39" spans="1:12" ht="12.75">
      <c r="A39" s="80" t="s">
        <v>132</v>
      </c>
      <c r="B39" s="517">
        <v>41</v>
      </c>
      <c r="C39" s="87"/>
      <c r="D39" s="115">
        <v>612002</v>
      </c>
      <c r="E39" s="89" t="s">
        <v>198</v>
      </c>
      <c r="F39" s="299"/>
      <c r="G39" s="299"/>
      <c r="H39" s="299">
        <v>500</v>
      </c>
      <c r="I39" s="300">
        <v>500</v>
      </c>
      <c r="J39" s="299">
        <v>500</v>
      </c>
      <c r="K39" s="299">
        <v>500</v>
      </c>
      <c r="L39" s="299">
        <v>500</v>
      </c>
    </row>
    <row r="40" spans="1:12" ht="12.75">
      <c r="A40" s="80" t="s">
        <v>134</v>
      </c>
      <c r="B40" s="517">
        <v>41</v>
      </c>
      <c r="C40" s="87"/>
      <c r="D40" s="88">
        <v>614</v>
      </c>
      <c r="E40" s="89" t="s">
        <v>89</v>
      </c>
      <c r="F40" s="299">
        <v>150</v>
      </c>
      <c r="G40" s="299">
        <v>0</v>
      </c>
      <c r="H40" s="299"/>
      <c r="I40" s="300">
        <v>0</v>
      </c>
      <c r="J40" s="299">
        <v>500</v>
      </c>
      <c r="K40" s="299">
        <v>500</v>
      </c>
      <c r="L40" s="299">
        <v>500</v>
      </c>
    </row>
    <row r="41" spans="1:12" ht="12.75">
      <c r="A41" s="80" t="s">
        <v>135</v>
      </c>
      <c r="B41" s="517">
        <v>41</v>
      </c>
      <c r="C41" s="87"/>
      <c r="D41" s="88">
        <v>620</v>
      </c>
      <c r="E41" s="89" t="s">
        <v>91</v>
      </c>
      <c r="F41" s="299">
        <v>3009.66</v>
      </c>
      <c r="G41" s="299">
        <v>2953.19</v>
      </c>
      <c r="H41" s="299">
        <v>3000</v>
      </c>
      <c r="I41" s="300">
        <v>5200</v>
      </c>
      <c r="J41" s="299">
        <v>5200</v>
      </c>
      <c r="K41" s="299">
        <v>5200</v>
      </c>
      <c r="L41" s="299">
        <v>5200</v>
      </c>
    </row>
    <row r="42" spans="1:12" ht="12.75">
      <c r="A42" s="80" t="s">
        <v>222</v>
      </c>
      <c r="B42" s="517">
        <v>41</v>
      </c>
      <c r="C42" s="87"/>
      <c r="D42" s="88">
        <v>633006</v>
      </c>
      <c r="E42" s="89" t="s">
        <v>99</v>
      </c>
      <c r="F42" s="299"/>
      <c r="G42" s="299"/>
      <c r="H42" s="299"/>
      <c r="I42" s="300">
        <v>0</v>
      </c>
      <c r="J42" s="299"/>
      <c r="K42" s="299"/>
      <c r="L42" s="299"/>
    </row>
    <row r="43" spans="1:12" ht="12.75">
      <c r="A43" s="80" t="s">
        <v>137</v>
      </c>
      <c r="B43" s="517">
        <v>41</v>
      </c>
      <c r="C43" s="87"/>
      <c r="D43" s="115">
        <v>637016</v>
      </c>
      <c r="E43" s="89" t="s">
        <v>93</v>
      </c>
      <c r="F43" s="299">
        <v>125.62</v>
      </c>
      <c r="G43" s="299">
        <v>99.7</v>
      </c>
      <c r="H43" s="299">
        <v>130</v>
      </c>
      <c r="I43" s="300">
        <v>130</v>
      </c>
      <c r="J43" s="299">
        <v>130</v>
      </c>
      <c r="K43" s="299">
        <v>130</v>
      </c>
      <c r="L43" s="299">
        <v>130</v>
      </c>
    </row>
    <row r="44" spans="1:12" ht="12.75">
      <c r="A44" s="80" t="s">
        <v>178</v>
      </c>
      <c r="B44" s="517">
        <v>41</v>
      </c>
      <c r="C44" s="87"/>
      <c r="D44" s="115">
        <v>642015</v>
      </c>
      <c r="E44" s="89" t="s">
        <v>95</v>
      </c>
      <c r="F44" s="299">
        <v>0</v>
      </c>
      <c r="G44" s="299">
        <v>0</v>
      </c>
      <c r="H44" s="299">
        <v>100</v>
      </c>
      <c r="I44" s="300">
        <v>100</v>
      </c>
      <c r="J44" s="299">
        <v>100</v>
      </c>
      <c r="K44" s="299">
        <v>100</v>
      </c>
      <c r="L44" s="299">
        <v>100</v>
      </c>
    </row>
    <row r="45" spans="1:12" ht="12.75">
      <c r="A45" s="80" t="s">
        <v>138</v>
      </c>
      <c r="B45" s="517">
        <v>41</v>
      </c>
      <c r="C45" s="87"/>
      <c r="D45" s="115">
        <v>637014</v>
      </c>
      <c r="E45" s="89" t="s">
        <v>97</v>
      </c>
      <c r="F45" s="299">
        <v>359.7</v>
      </c>
      <c r="G45" s="299">
        <v>355.63</v>
      </c>
      <c r="H45" s="299">
        <v>400</v>
      </c>
      <c r="I45" s="300">
        <v>800</v>
      </c>
      <c r="J45" s="299">
        <v>900</v>
      </c>
      <c r="K45" s="299">
        <v>900</v>
      </c>
      <c r="L45" s="299">
        <v>900</v>
      </c>
    </row>
    <row r="46" spans="1:12" ht="12.75">
      <c r="A46" s="80" t="s">
        <v>139</v>
      </c>
      <c r="B46" s="517">
        <v>41</v>
      </c>
      <c r="C46" s="87"/>
      <c r="D46" s="115">
        <v>631002</v>
      </c>
      <c r="E46" s="89" t="s">
        <v>223</v>
      </c>
      <c r="F46" s="299"/>
      <c r="G46" s="299">
        <v>0</v>
      </c>
      <c r="H46" s="299"/>
      <c r="I46" s="300">
        <v>0</v>
      </c>
      <c r="J46" s="299"/>
      <c r="K46" s="299"/>
      <c r="L46" s="299"/>
    </row>
    <row r="47" spans="1:12" ht="12.75">
      <c r="A47" s="80" t="s">
        <v>140</v>
      </c>
      <c r="B47" s="517">
        <v>41</v>
      </c>
      <c r="C47" s="87"/>
      <c r="D47" s="115">
        <v>632003</v>
      </c>
      <c r="E47" s="89" t="s">
        <v>159</v>
      </c>
      <c r="F47" s="299">
        <v>258.9</v>
      </c>
      <c r="G47" s="299">
        <v>128.63</v>
      </c>
      <c r="H47" s="299">
        <v>300</v>
      </c>
      <c r="I47" s="300">
        <v>300</v>
      </c>
      <c r="J47" s="299">
        <v>300</v>
      </c>
      <c r="K47" s="299">
        <v>300</v>
      </c>
      <c r="L47" s="299">
        <v>300</v>
      </c>
    </row>
    <row r="48" spans="1:12" ht="12.75">
      <c r="A48" s="80" t="s">
        <v>183</v>
      </c>
      <c r="B48" s="517">
        <v>41</v>
      </c>
      <c r="C48" s="87"/>
      <c r="D48" s="115">
        <v>637027</v>
      </c>
      <c r="E48" s="89" t="s">
        <v>176</v>
      </c>
      <c r="F48" s="299">
        <v>301.31</v>
      </c>
      <c r="G48" s="299">
        <v>777.64</v>
      </c>
      <c r="H48" s="299">
        <v>500</v>
      </c>
      <c r="I48" s="300">
        <v>500</v>
      </c>
      <c r="J48" s="299">
        <v>500</v>
      </c>
      <c r="K48" s="299">
        <v>500</v>
      </c>
      <c r="L48" s="299">
        <v>500</v>
      </c>
    </row>
    <row r="49" spans="1:12" ht="12.75">
      <c r="A49" s="80" t="s">
        <v>186</v>
      </c>
      <c r="B49" s="517">
        <v>41</v>
      </c>
      <c r="C49" s="87"/>
      <c r="D49" s="115">
        <v>637004</v>
      </c>
      <c r="E49" s="89" t="s">
        <v>225</v>
      </c>
      <c r="F49" s="299">
        <v>1082.4</v>
      </c>
      <c r="G49" s="299">
        <v>1250</v>
      </c>
      <c r="H49" s="299">
        <v>1200</v>
      </c>
      <c r="I49" s="300">
        <v>1200</v>
      </c>
      <c r="J49" s="299">
        <v>1200</v>
      </c>
      <c r="K49" s="299">
        <v>1200</v>
      </c>
      <c r="L49" s="299">
        <v>1200</v>
      </c>
    </row>
    <row r="50" spans="1:12" ht="13.5" thickBot="1">
      <c r="A50" s="80" t="s">
        <v>188</v>
      </c>
      <c r="B50" s="517">
        <v>41</v>
      </c>
      <c r="C50" s="87"/>
      <c r="D50" s="115">
        <v>642012</v>
      </c>
      <c r="E50" s="89" t="s">
        <v>226</v>
      </c>
      <c r="F50" s="299"/>
      <c r="G50" s="299"/>
      <c r="H50" s="299"/>
      <c r="I50" s="300"/>
      <c r="J50" s="299"/>
      <c r="K50" s="299"/>
      <c r="L50" s="299"/>
    </row>
    <row r="51" spans="1:12" ht="13.5" thickBot="1">
      <c r="A51" s="80" t="s">
        <v>142</v>
      </c>
      <c r="B51" s="81" t="s">
        <v>111</v>
      </c>
      <c r="C51" s="583" t="s">
        <v>112</v>
      </c>
      <c r="D51" s="583"/>
      <c r="E51" s="583"/>
      <c r="F51" s="367">
        <f>SUM(F52+F112+F72)</f>
        <v>560245.1</v>
      </c>
      <c r="G51" s="367">
        <f aca="true" t="shared" si="8" ref="G51:L51">SUM(G52+G112+G72)</f>
        <v>564429.1799999999</v>
      </c>
      <c r="H51" s="367">
        <f t="shared" si="8"/>
        <v>542870</v>
      </c>
      <c r="I51" s="367">
        <f t="shared" si="8"/>
        <v>577096.3400000001</v>
      </c>
      <c r="J51" s="367">
        <f t="shared" si="8"/>
        <v>559260</v>
      </c>
      <c r="K51" s="367">
        <f t="shared" si="8"/>
        <v>546940</v>
      </c>
      <c r="L51" s="367">
        <f t="shared" si="8"/>
        <v>546940</v>
      </c>
    </row>
    <row r="52" spans="1:12" ht="12.75">
      <c r="A52" s="80" t="s">
        <v>224</v>
      </c>
      <c r="B52" s="83"/>
      <c r="C52" s="84" t="s">
        <v>238</v>
      </c>
      <c r="D52" s="584" t="s">
        <v>239</v>
      </c>
      <c r="E52" s="584"/>
      <c r="F52" s="298">
        <f aca="true" t="shared" si="9" ref="F52:L52">SUM(F53)</f>
        <v>14108</v>
      </c>
      <c r="G52" s="298">
        <f t="shared" si="9"/>
        <v>11605.470000000001</v>
      </c>
      <c r="H52" s="298">
        <f t="shared" si="9"/>
        <v>10520</v>
      </c>
      <c r="I52" s="298">
        <f t="shared" si="9"/>
        <v>10520.3</v>
      </c>
      <c r="J52" s="298">
        <f t="shared" si="9"/>
        <v>12170</v>
      </c>
      <c r="K52" s="298">
        <f t="shared" si="9"/>
        <v>12150</v>
      </c>
      <c r="L52" s="298">
        <f t="shared" si="9"/>
        <v>12150</v>
      </c>
    </row>
    <row r="53" spans="1:12" ht="12.75">
      <c r="A53" s="80" t="s">
        <v>144</v>
      </c>
      <c r="B53" s="83"/>
      <c r="C53" s="87"/>
      <c r="D53" s="605" t="s">
        <v>241</v>
      </c>
      <c r="E53" s="605"/>
      <c r="F53" s="302">
        <f aca="true" t="shared" si="10" ref="F53:L53">F62+F71</f>
        <v>14108</v>
      </c>
      <c r="G53" s="302">
        <f t="shared" si="10"/>
        <v>11605.470000000001</v>
      </c>
      <c r="H53" s="302">
        <f t="shared" si="10"/>
        <v>10520</v>
      </c>
      <c r="I53" s="302">
        <f t="shared" si="10"/>
        <v>10520.3</v>
      </c>
      <c r="J53" s="441">
        <f t="shared" si="10"/>
        <v>12170</v>
      </c>
      <c r="K53" s="441">
        <f t="shared" si="10"/>
        <v>12150</v>
      </c>
      <c r="L53" s="441">
        <f t="shared" si="10"/>
        <v>12150</v>
      </c>
    </row>
    <row r="54" spans="1:12" ht="12.75">
      <c r="A54" s="80" t="s">
        <v>145</v>
      </c>
      <c r="B54" s="517">
        <v>111</v>
      </c>
      <c r="C54" s="87"/>
      <c r="D54" s="88">
        <v>611</v>
      </c>
      <c r="E54" s="89" t="s">
        <v>85</v>
      </c>
      <c r="F54" s="303"/>
      <c r="G54" s="303">
        <v>6068.86</v>
      </c>
      <c r="H54" s="299">
        <v>4600</v>
      </c>
      <c r="I54" s="300">
        <v>4700</v>
      </c>
      <c r="J54" s="442">
        <v>4800</v>
      </c>
      <c r="K54" s="442">
        <v>4800</v>
      </c>
      <c r="L54" s="442">
        <v>4800</v>
      </c>
    </row>
    <row r="55" spans="1:12" ht="13.5" thickBot="1">
      <c r="A55" s="80" t="s">
        <v>146</v>
      </c>
      <c r="B55" s="517">
        <v>111</v>
      </c>
      <c r="C55" s="87"/>
      <c r="D55" s="115">
        <v>612001</v>
      </c>
      <c r="E55" s="89" t="s">
        <v>244</v>
      </c>
      <c r="F55" s="303"/>
      <c r="G55" s="303">
        <v>754.93</v>
      </c>
      <c r="H55" s="299">
        <v>1500</v>
      </c>
      <c r="I55" s="300">
        <v>1500</v>
      </c>
      <c r="J55" s="442">
        <v>1500</v>
      </c>
      <c r="K55" s="442">
        <v>1650</v>
      </c>
      <c r="L55" s="442">
        <v>1650</v>
      </c>
    </row>
    <row r="56" spans="1:12" ht="13.5" thickBot="1">
      <c r="A56" s="80" t="s">
        <v>228</v>
      </c>
      <c r="B56" s="517">
        <v>111</v>
      </c>
      <c r="C56" s="87"/>
      <c r="D56" s="88">
        <v>614</v>
      </c>
      <c r="E56" s="89" t="s">
        <v>89</v>
      </c>
      <c r="F56" s="303"/>
      <c r="H56" s="299"/>
      <c r="I56" s="300"/>
      <c r="J56" s="442">
        <v>250</v>
      </c>
      <c r="K56" s="442">
        <v>200</v>
      </c>
      <c r="L56" s="442">
        <v>200</v>
      </c>
    </row>
    <row r="57" spans="1:12" ht="13.5" thickBot="1">
      <c r="A57" s="80" t="s">
        <v>148</v>
      </c>
      <c r="B57" s="517">
        <v>111</v>
      </c>
      <c r="C57" s="87"/>
      <c r="D57" s="88">
        <v>620</v>
      </c>
      <c r="E57" s="89" t="s">
        <v>91</v>
      </c>
      <c r="F57" s="303"/>
      <c r="G57" s="303">
        <v>1736.82</v>
      </c>
      <c r="H57" s="299">
        <v>2250</v>
      </c>
      <c r="I57" s="300">
        <v>2302.57</v>
      </c>
      <c r="J57" s="442">
        <v>2200</v>
      </c>
      <c r="K57" s="442">
        <v>2250</v>
      </c>
      <c r="L57" s="442">
        <v>2250</v>
      </c>
    </row>
    <row r="58" spans="1:12" ht="13.5" thickBot="1">
      <c r="A58" s="80" t="s">
        <v>229</v>
      </c>
      <c r="B58" s="517">
        <v>111</v>
      </c>
      <c r="C58" s="87"/>
      <c r="D58" s="88">
        <v>632003</v>
      </c>
      <c r="E58" s="89" t="s">
        <v>159</v>
      </c>
      <c r="F58" s="303"/>
      <c r="G58" s="303">
        <v>59.16</v>
      </c>
      <c r="H58" s="299">
        <v>80</v>
      </c>
      <c r="I58" s="300">
        <v>130</v>
      </c>
      <c r="J58" s="442">
        <v>80</v>
      </c>
      <c r="K58" s="442">
        <v>80</v>
      </c>
      <c r="L58" s="442">
        <v>80</v>
      </c>
    </row>
    <row r="59" spans="1:12" ht="12.75">
      <c r="A59" s="80" t="s">
        <v>150</v>
      </c>
      <c r="B59" s="517">
        <v>111</v>
      </c>
      <c r="C59" s="87"/>
      <c r="D59" s="115">
        <v>637016</v>
      </c>
      <c r="E59" s="89" t="s">
        <v>93</v>
      </c>
      <c r="F59" s="303"/>
      <c r="G59" s="303"/>
      <c r="H59" s="299">
        <v>30</v>
      </c>
      <c r="I59" s="300">
        <v>30</v>
      </c>
      <c r="J59" s="442">
        <v>40</v>
      </c>
      <c r="K59" s="442">
        <v>30</v>
      </c>
      <c r="L59" s="442">
        <v>30</v>
      </c>
    </row>
    <row r="60" spans="1:12" ht="12.75">
      <c r="A60" s="80" t="s">
        <v>231</v>
      </c>
      <c r="B60" s="517">
        <v>111</v>
      </c>
      <c r="C60" s="87"/>
      <c r="D60" s="115">
        <v>642015</v>
      </c>
      <c r="E60" s="89" t="s">
        <v>95</v>
      </c>
      <c r="F60" s="303"/>
      <c r="G60" s="303">
        <v>40</v>
      </c>
      <c r="H60" s="299">
        <v>40</v>
      </c>
      <c r="I60" s="300">
        <v>140</v>
      </c>
      <c r="J60" s="442">
        <v>100</v>
      </c>
      <c r="K60" s="442">
        <v>40</v>
      </c>
      <c r="L60" s="442">
        <v>40</v>
      </c>
    </row>
    <row r="61" spans="1:12" ht="12.75">
      <c r="A61" s="80" t="s">
        <v>232</v>
      </c>
      <c r="B61" s="517">
        <v>111</v>
      </c>
      <c r="C61" s="87"/>
      <c r="D61" s="115">
        <v>637014</v>
      </c>
      <c r="E61" s="89" t="s">
        <v>97</v>
      </c>
      <c r="F61" s="303"/>
      <c r="G61" s="303">
        <v>303.85</v>
      </c>
      <c r="H61" s="299">
        <v>300</v>
      </c>
      <c r="I61" s="300">
        <v>300</v>
      </c>
      <c r="J61" s="442">
        <v>400</v>
      </c>
      <c r="K61" s="442">
        <v>300</v>
      </c>
      <c r="L61" s="442">
        <v>300</v>
      </c>
    </row>
    <row r="62" spans="1:12" ht="12.75">
      <c r="A62" s="80" t="s">
        <v>234</v>
      </c>
      <c r="B62" s="529">
        <v>111</v>
      </c>
      <c r="C62" s="448"/>
      <c r="D62" s="449"/>
      <c r="E62" s="445" t="s">
        <v>853</v>
      </c>
      <c r="F62" s="446">
        <f aca="true" t="shared" si="11" ref="F62:L62">SUM(F54:F61)</f>
        <v>0</v>
      </c>
      <c r="G62" s="446">
        <f t="shared" si="11"/>
        <v>8963.62</v>
      </c>
      <c r="H62" s="446">
        <f t="shared" si="11"/>
        <v>8800</v>
      </c>
      <c r="I62" s="446">
        <f t="shared" si="11"/>
        <v>9102.57</v>
      </c>
      <c r="J62" s="514">
        <f t="shared" si="11"/>
        <v>9370</v>
      </c>
      <c r="K62" s="514">
        <f t="shared" si="11"/>
        <v>9350</v>
      </c>
      <c r="L62" s="446">
        <f t="shared" si="11"/>
        <v>9350</v>
      </c>
    </row>
    <row r="63" spans="1:12" ht="12.75">
      <c r="A63" s="80" t="s">
        <v>236</v>
      </c>
      <c r="B63" s="517">
        <v>41</v>
      </c>
      <c r="C63" s="87"/>
      <c r="D63" s="88">
        <v>611</v>
      </c>
      <c r="E63" s="89" t="s">
        <v>85</v>
      </c>
      <c r="F63" s="303">
        <v>7163</v>
      </c>
      <c r="G63" s="303">
        <v>1197.51</v>
      </c>
      <c r="H63" s="299">
        <v>1000</v>
      </c>
      <c r="I63" s="300">
        <v>900</v>
      </c>
      <c r="J63" s="442">
        <v>1800</v>
      </c>
      <c r="K63" s="442">
        <v>1800</v>
      </c>
      <c r="L63" s="442">
        <v>1800</v>
      </c>
    </row>
    <row r="64" spans="1:12" ht="12.75">
      <c r="A64" s="80" t="s">
        <v>237</v>
      </c>
      <c r="B64" s="517">
        <v>41</v>
      </c>
      <c r="C64" s="87"/>
      <c r="D64" s="115">
        <v>612001</v>
      </c>
      <c r="E64" s="89" t="s">
        <v>244</v>
      </c>
      <c r="F64" s="303">
        <v>1874</v>
      </c>
      <c r="G64" s="303">
        <v>451.46</v>
      </c>
      <c r="H64" s="299">
        <v>100</v>
      </c>
      <c r="I64" s="300">
        <v>30</v>
      </c>
      <c r="J64" s="442">
        <v>200</v>
      </c>
      <c r="K64" s="442">
        <v>200</v>
      </c>
      <c r="L64" s="442">
        <v>200</v>
      </c>
    </row>
    <row r="65" spans="1:12" ht="12.75">
      <c r="A65" s="80" t="s">
        <v>240</v>
      </c>
      <c r="B65" s="517">
        <v>41</v>
      </c>
      <c r="C65" s="87"/>
      <c r="D65" s="88">
        <v>614</v>
      </c>
      <c r="E65" s="89" t="s">
        <v>89</v>
      </c>
      <c r="F65" s="303">
        <v>0</v>
      </c>
      <c r="G65" s="303">
        <v>0</v>
      </c>
      <c r="H65" s="299"/>
      <c r="I65" s="300"/>
      <c r="J65" s="442"/>
      <c r="K65" s="442"/>
      <c r="L65" s="442"/>
    </row>
    <row r="66" spans="1:12" ht="12.75">
      <c r="A66" s="80" t="s">
        <v>242</v>
      </c>
      <c r="B66" s="517">
        <v>41</v>
      </c>
      <c r="C66" s="87"/>
      <c r="D66" s="88">
        <v>620</v>
      </c>
      <c r="E66" s="89" t="s">
        <v>91</v>
      </c>
      <c r="F66" s="303">
        <v>4071</v>
      </c>
      <c r="G66" s="303">
        <v>624.36</v>
      </c>
      <c r="H66" s="299">
        <v>430</v>
      </c>
      <c r="I66" s="300">
        <v>377.73</v>
      </c>
      <c r="J66" s="442">
        <v>600</v>
      </c>
      <c r="K66" s="442">
        <v>600</v>
      </c>
      <c r="L66" s="442">
        <v>600</v>
      </c>
    </row>
    <row r="67" spans="1:12" ht="12.75">
      <c r="A67" s="80" t="s">
        <v>243</v>
      </c>
      <c r="B67" s="517">
        <v>41</v>
      </c>
      <c r="C67" s="125"/>
      <c r="D67" s="88">
        <v>632003</v>
      </c>
      <c r="E67" s="89" t="s">
        <v>159</v>
      </c>
      <c r="F67" s="303">
        <v>375</v>
      </c>
      <c r="G67" s="303">
        <v>60</v>
      </c>
      <c r="H67" s="299">
        <v>20</v>
      </c>
      <c r="I67" s="300">
        <v>0</v>
      </c>
      <c r="J67" s="442">
        <v>20</v>
      </c>
      <c r="K67" s="442">
        <v>20</v>
      </c>
      <c r="L67" s="442">
        <v>20</v>
      </c>
    </row>
    <row r="68" spans="1:12" ht="12.75">
      <c r="A68" s="80" t="s">
        <v>245</v>
      </c>
      <c r="B68" s="517">
        <v>41</v>
      </c>
      <c r="C68" s="126"/>
      <c r="D68" s="115">
        <v>637016</v>
      </c>
      <c r="E68" s="89" t="s">
        <v>93</v>
      </c>
      <c r="F68" s="303">
        <v>143</v>
      </c>
      <c r="G68" s="303">
        <v>70.12</v>
      </c>
      <c r="H68" s="299">
        <v>70</v>
      </c>
      <c r="I68" s="300">
        <v>70</v>
      </c>
      <c r="J68" s="442">
        <v>70</v>
      </c>
      <c r="K68" s="442">
        <v>70</v>
      </c>
      <c r="L68" s="442">
        <v>70</v>
      </c>
    </row>
    <row r="69" spans="1:12" ht="12.75">
      <c r="A69" s="80" t="s">
        <v>246</v>
      </c>
      <c r="B69" s="517">
        <v>41</v>
      </c>
      <c r="C69" s="126"/>
      <c r="D69" s="115">
        <v>642015</v>
      </c>
      <c r="E69" s="89" t="s">
        <v>95</v>
      </c>
      <c r="F69" s="303">
        <v>0</v>
      </c>
      <c r="G69" s="303">
        <v>140.2</v>
      </c>
      <c r="H69" s="299">
        <v>60</v>
      </c>
      <c r="I69" s="300">
        <v>0</v>
      </c>
      <c r="J69" s="442">
        <v>60</v>
      </c>
      <c r="K69" s="442">
        <v>60</v>
      </c>
      <c r="L69" s="442">
        <v>60</v>
      </c>
    </row>
    <row r="70" spans="1:12" ht="12.75">
      <c r="A70" s="80" t="s">
        <v>247</v>
      </c>
      <c r="B70" s="517">
        <v>41</v>
      </c>
      <c r="C70" s="126"/>
      <c r="D70" s="115">
        <v>637014</v>
      </c>
      <c r="E70" s="89" t="s">
        <v>97</v>
      </c>
      <c r="F70" s="303">
        <v>482</v>
      </c>
      <c r="G70" s="303">
        <v>98.2</v>
      </c>
      <c r="H70" s="299">
        <v>40</v>
      </c>
      <c r="I70" s="300">
        <v>40</v>
      </c>
      <c r="J70" s="442">
        <v>50</v>
      </c>
      <c r="K70" s="442">
        <v>50</v>
      </c>
      <c r="L70" s="442">
        <v>50</v>
      </c>
    </row>
    <row r="71" spans="1:12" ht="12.75">
      <c r="A71" s="80" t="s">
        <v>248</v>
      </c>
      <c r="B71" s="528">
        <v>41</v>
      </c>
      <c r="C71" s="443"/>
      <c r="D71" s="439"/>
      <c r="E71" s="440" t="s">
        <v>853</v>
      </c>
      <c r="F71" s="419">
        <f>SUM(F63:F70)</f>
        <v>14108</v>
      </c>
      <c r="G71" s="419">
        <f aca="true" t="shared" si="12" ref="G71:L71">SUM(G63:G70)</f>
        <v>2641.8499999999995</v>
      </c>
      <c r="H71" s="419">
        <f t="shared" si="12"/>
        <v>1720</v>
      </c>
      <c r="I71" s="419">
        <f t="shared" si="12"/>
        <v>1417.73</v>
      </c>
      <c r="J71" s="515">
        <f t="shared" si="12"/>
        <v>2800</v>
      </c>
      <c r="K71" s="515">
        <f t="shared" si="12"/>
        <v>2800</v>
      </c>
      <c r="L71" s="419">
        <f t="shared" si="12"/>
        <v>2800</v>
      </c>
    </row>
    <row r="72" spans="1:12" ht="12.75">
      <c r="A72" s="80" t="s">
        <v>249</v>
      </c>
      <c r="B72" s="83"/>
      <c r="C72" s="84" t="s">
        <v>114</v>
      </c>
      <c r="D72" s="584" t="s">
        <v>252</v>
      </c>
      <c r="E72" s="584"/>
      <c r="F72" s="298">
        <f aca="true" t="shared" si="13" ref="F72:L72">SUM(F73)</f>
        <v>538474.1</v>
      </c>
      <c r="G72" s="298">
        <f t="shared" si="13"/>
        <v>531461.62</v>
      </c>
      <c r="H72" s="298">
        <f t="shared" si="13"/>
        <v>532350</v>
      </c>
      <c r="I72" s="298">
        <f t="shared" si="13"/>
        <v>562736.04</v>
      </c>
      <c r="J72" s="298">
        <f t="shared" si="13"/>
        <v>547090</v>
      </c>
      <c r="K72" s="298">
        <f t="shared" si="13"/>
        <v>534790</v>
      </c>
      <c r="L72" s="298">
        <f t="shared" si="13"/>
        <v>534790</v>
      </c>
    </row>
    <row r="73" spans="1:12" ht="12.75">
      <c r="A73" s="80" t="s">
        <v>250</v>
      </c>
      <c r="B73" s="83"/>
      <c r="C73" s="87"/>
      <c r="D73" s="605" t="s">
        <v>23</v>
      </c>
      <c r="E73" s="605"/>
      <c r="F73" s="302">
        <f>F78+F82+F111</f>
        <v>538474.1</v>
      </c>
      <c r="G73" s="302">
        <f aca="true" t="shared" si="14" ref="G73:L73">G78+G82+G111</f>
        <v>531461.62</v>
      </c>
      <c r="H73" s="302">
        <f t="shared" si="14"/>
        <v>532350</v>
      </c>
      <c r="I73" s="302">
        <f t="shared" si="14"/>
        <v>562736.04</v>
      </c>
      <c r="J73" s="302">
        <f t="shared" si="14"/>
        <v>547090</v>
      </c>
      <c r="K73" s="302">
        <f t="shared" si="14"/>
        <v>534790</v>
      </c>
      <c r="L73" s="302">
        <f t="shared" si="14"/>
        <v>534790</v>
      </c>
    </row>
    <row r="74" spans="1:12" ht="12.75">
      <c r="A74" s="80" t="s">
        <v>251</v>
      </c>
      <c r="B74" s="517">
        <v>111</v>
      </c>
      <c r="C74" s="87"/>
      <c r="D74" s="115">
        <v>611</v>
      </c>
      <c r="E74" s="89" t="s">
        <v>85</v>
      </c>
      <c r="F74" s="299"/>
      <c r="G74" s="299">
        <v>2600</v>
      </c>
      <c r="H74" s="299">
        <v>2600</v>
      </c>
      <c r="I74" s="300">
        <v>2600</v>
      </c>
      <c r="J74" s="442">
        <v>2800</v>
      </c>
      <c r="K74" s="442">
        <v>2800</v>
      </c>
      <c r="L74" s="442">
        <v>2800</v>
      </c>
    </row>
    <row r="75" spans="1:12" ht="12.75">
      <c r="A75" s="80" t="s">
        <v>253</v>
      </c>
      <c r="B75" s="517">
        <v>111</v>
      </c>
      <c r="C75" s="87"/>
      <c r="D75" s="115">
        <v>620</v>
      </c>
      <c r="E75" s="89" t="s">
        <v>91</v>
      </c>
      <c r="F75" s="299"/>
      <c r="G75" s="299">
        <v>1200</v>
      </c>
      <c r="H75" s="299">
        <v>1200</v>
      </c>
      <c r="I75" s="300">
        <v>1200</v>
      </c>
      <c r="J75" s="442">
        <v>1300</v>
      </c>
      <c r="K75" s="442">
        <v>1300</v>
      </c>
      <c r="L75" s="442">
        <v>1300</v>
      </c>
    </row>
    <row r="76" spans="1:12" ht="12.75">
      <c r="A76" s="80" t="s">
        <v>254</v>
      </c>
      <c r="B76" s="517">
        <v>111</v>
      </c>
      <c r="C76" s="87"/>
      <c r="D76" s="115">
        <v>633006</v>
      </c>
      <c r="E76" s="89" t="s">
        <v>99</v>
      </c>
      <c r="F76" s="299"/>
      <c r="G76" s="299">
        <v>285</v>
      </c>
      <c r="H76" s="299">
        <v>286</v>
      </c>
      <c r="I76" s="300">
        <v>286</v>
      </c>
      <c r="J76" s="442">
        <v>290</v>
      </c>
      <c r="K76" s="442">
        <v>290</v>
      </c>
      <c r="L76" s="442">
        <v>290</v>
      </c>
    </row>
    <row r="77" spans="1:12" ht="12.75">
      <c r="A77" s="80" t="s">
        <v>255</v>
      </c>
      <c r="B77" s="517">
        <v>111</v>
      </c>
      <c r="C77" s="87"/>
      <c r="D77" s="115">
        <v>637004</v>
      </c>
      <c r="E77" s="89" t="s">
        <v>177</v>
      </c>
      <c r="F77" s="299"/>
      <c r="G77" s="299">
        <v>664</v>
      </c>
      <c r="H77" s="299">
        <v>664</v>
      </c>
      <c r="I77" s="300">
        <v>664</v>
      </c>
      <c r="J77" s="442">
        <v>700</v>
      </c>
      <c r="K77" s="442">
        <v>700</v>
      </c>
      <c r="L77" s="442">
        <v>700</v>
      </c>
    </row>
    <row r="78" spans="1:12" ht="13.5" thickBot="1">
      <c r="A78" s="80" t="s">
        <v>257</v>
      </c>
      <c r="B78" s="529">
        <v>111</v>
      </c>
      <c r="C78" s="448"/>
      <c r="D78" s="449"/>
      <c r="E78" s="445" t="s">
        <v>853</v>
      </c>
      <c r="F78" s="446">
        <f aca="true" t="shared" si="15" ref="F78:L78">SUM(F74:F77)</f>
        <v>0</v>
      </c>
      <c r="G78" s="446">
        <f t="shared" si="15"/>
        <v>4749</v>
      </c>
      <c r="H78" s="446">
        <f t="shared" si="15"/>
        <v>4750</v>
      </c>
      <c r="I78" s="446">
        <f t="shared" si="15"/>
        <v>4750</v>
      </c>
      <c r="J78" s="446">
        <f t="shared" si="15"/>
        <v>5090</v>
      </c>
      <c r="K78" s="446">
        <f t="shared" si="15"/>
        <v>5090</v>
      </c>
      <c r="L78" s="446">
        <f t="shared" si="15"/>
        <v>5090</v>
      </c>
    </row>
    <row r="79" spans="1:12" ht="13.5" thickBot="1">
      <c r="A79" s="80" t="s">
        <v>259</v>
      </c>
      <c r="B79" s="83" t="s">
        <v>831</v>
      </c>
      <c r="C79" s="87"/>
      <c r="D79" s="115">
        <v>611</v>
      </c>
      <c r="E79" s="89" t="s">
        <v>85</v>
      </c>
      <c r="F79" s="299"/>
      <c r="G79" s="299">
        <v>14336.63</v>
      </c>
      <c r="H79" s="299">
        <v>13400</v>
      </c>
      <c r="I79" s="300">
        <v>13400</v>
      </c>
      <c r="J79" s="442">
        <v>15000</v>
      </c>
      <c r="K79" s="442">
        <v>15000</v>
      </c>
      <c r="L79" s="442">
        <v>15000</v>
      </c>
    </row>
    <row r="80" spans="1:12" ht="13.5" thickBot="1">
      <c r="A80" s="80" t="s">
        <v>260</v>
      </c>
      <c r="B80" s="83" t="s">
        <v>831</v>
      </c>
      <c r="C80" s="87"/>
      <c r="D80" s="115">
        <v>612001</v>
      </c>
      <c r="E80" s="89" t="s">
        <v>87</v>
      </c>
      <c r="F80" s="299"/>
      <c r="G80" s="299"/>
      <c r="H80" s="299"/>
      <c r="I80" s="300"/>
      <c r="J80" s="442">
        <v>4000</v>
      </c>
      <c r="K80" s="442">
        <v>4000</v>
      </c>
      <c r="L80" s="442">
        <v>4000</v>
      </c>
    </row>
    <row r="81" spans="1:12" ht="13.5" thickBot="1">
      <c r="A81" s="80" t="s">
        <v>261</v>
      </c>
      <c r="B81" s="83" t="s">
        <v>831</v>
      </c>
      <c r="C81" s="87"/>
      <c r="D81" s="115">
        <v>620</v>
      </c>
      <c r="E81" s="89" t="s">
        <v>91</v>
      </c>
      <c r="F81" s="299"/>
      <c r="G81" s="299">
        <v>3700.97</v>
      </c>
      <c r="H81" s="299">
        <v>4600</v>
      </c>
      <c r="I81" s="300">
        <v>4600</v>
      </c>
      <c r="J81" s="442">
        <v>4900</v>
      </c>
      <c r="K81" s="442">
        <v>4900</v>
      </c>
      <c r="L81" s="442">
        <v>4900</v>
      </c>
    </row>
    <row r="82" spans="1:12" ht="13.5" thickBot="1">
      <c r="A82" s="80" t="s">
        <v>262</v>
      </c>
      <c r="B82" s="450" t="s">
        <v>831</v>
      </c>
      <c r="C82" s="451"/>
      <c r="D82" s="452"/>
      <c r="E82" s="444" t="s">
        <v>853</v>
      </c>
      <c r="F82" s="453">
        <f aca="true" t="shared" si="16" ref="F82:L82">SUM(F79:F81)</f>
        <v>0</v>
      </c>
      <c r="G82" s="453">
        <f t="shared" si="16"/>
        <v>18037.6</v>
      </c>
      <c r="H82" s="453">
        <f t="shared" si="16"/>
        <v>18000</v>
      </c>
      <c r="I82" s="453">
        <f t="shared" si="16"/>
        <v>18000</v>
      </c>
      <c r="J82" s="691">
        <f t="shared" si="16"/>
        <v>23900</v>
      </c>
      <c r="K82" s="454">
        <f t="shared" si="16"/>
        <v>23900</v>
      </c>
      <c r="L82" s="454">
        <f t="shared" si="16"/>
        <v>23900</v>
      </c>
    </row>
    <row r="83" spans="1:12" ht="13.5" thickBot="1">
      <c r="A83" s="80" t="s">
        <v>263</v>
      </c>
      <c r="B83" s="517">
        <v>41</v>
      </c>
      <c r="C83" s="87"/>
      <c r="D83" s="115">
        <v>611</v>
      </c>
      <c r="E83" s="89" t="s">
        <v>85</v>
      </c>
      <c r="F83" s="299">
        <v>242153</v>
      </c>
      <c r="G83" s="299">
        <v>232597.87</v>
      </c>
      <c r="H83" s="299">
        <v>230000</v>
      </c>
      <c r="I83" s="300">
        <v>230000</v>
      </c>
      <c r="J83" s="299">
        <v>230000</v>
      </c>
      <c r="K83" s="301">
        <v>230000</v>
      </c>
      <c r="L83" s="301">
        <v>230000</v>
      </c>
    </row>
    <row r="84" spans="1:12" ht="12.75">
      <c r="A84" s="80" t="s">
        <v>264</v>
      </c>
      <c r="B84" s="517">
        <v>41</v>
      </c>
      <c r="C84" s="87"/>
      <c r="D84" s="115">
        <v>642012</v>
      </c>
      <c r="E84" s="89" t="s">
        <v>256</v>
      </c>
      <c r="F84" s="299"/>
      <c r="G84" s="299"/>
      <c r="H84" s="299"/>
      <c r="I84" s="300">
        <v>25000</v>
      </c>
      <c r="J84" s="299"/>
      <c r="K84" s="301">
        <v>0</v>
      </c>
      <c r="L84" s="301">
        <v>0</v>
      </c>
    </row>
    <row r="85" spans="1:12" ht="12.75">
      <c r="A85" s="80" t="s">
        <v>265</v>
      </c>
      <c r="B85" s="517">
        <v>41</v>
      </c>
      <c r="C85" s="87"/>
      <c r="D85" s="115">
        <v>642013</v>
      </c>
      <c r="E85" s="89" t="s">
        <v>258</v>
      </c>
      <c r="F85" s="299">
        <v>0</v>
      </c>
      <c r="G85" s="299">
        <v>0</v>
      </c>
      <c r="H85" s="299">
        <v>6000</v>
      </c>
      <c r="I85" s="300">
        <v>6000</v>
      </c>
      <c r="J85" s="299">
        <v>0</v>
      </c>
      <c r="K85" s="301">
        <v>0</v>
      </c>
      <c r="L85" s="301">
        <v>0</v>
      </c>
    </row>
    <row r="86" spans="1:12" ht="12.75">
      <c r="A86" s="80" t="s">
        <v>266</v>
      </c>
      <c r="B86" s="517">
        <v>41</v>
      </c>
      <c r="C86" s="87"/>
      <c r="D86" s="115">
        <v>612001</v>
      </c>
      <c r="E86" s="89" t="s">
        <v>87</v>
      </c>
      <c r="F86" s="299">
        <v>56300</v>
      </c>
      <c r="G86" s="299">
        <v>58358.06</v>
      </c>
      <c r="H86" s="299">
        <v>50000</v>
      </c>
      <c r="I86" s="300">
        <v>43000</v>
      </c>
      <c r="J86" s="299">
        <v>68000</v>
      </c>
      <c r="K86" s="301">
        <v>50000</v>
      </c>
      <c r="L86" s="301">
        <v>50000</v>
      </c>
    </row>
    <row r="87" spans="1:12" ht="12.75">
      <c r="A87" s="80" t="s">
        <v>268</v>
      </c>
      <c r="B87" s="517">
        <v>41</v>
      </c>
      <c r="C87" s="87"/>
      <c r="D87" s="115">
        <v>612002</v>
      </c>
      <c r="E87" s="89" t="s">
        <v>198</v>
      </c>
      <c r="F87" s="299">
        <v>9034</v>
      </c>
      <c r="G87" s="299">
        <v>10521.25</v>
      </c>
      <c r="H87" s="299">
        <v>9000</v>
      </c>
      <c r="I87" s="305">
        <v>9000</v>
      </c>
      <c r="J87" s="299">
        <v>8000</v>
      </c>
      <c r="K87" s="301">
        <v>10000</v>
      </c>
      <c r="L87" s="301">
        <v>10000</v>
      </c>
    </row>
    <row r="88" spans="1:12" ht="12.75">
      <c r="A88" s="80" t="s">
        <v>269</v>
      </c>
      <c r="B88" s="517">
        <v>41</v>
      </c>
      <c r="C88" s="87"/>
      <c r="D88" s="115">
        <v>614</v>
      </c>
      <c r="E88" s="89" t="s">
        <v>89</v>
      </c>
      <c r="F88" s="299">
        <v>8084</v>
      </c>
      <c r="G88" s="299">
        <v>10000</v>
      </c>
      <c r="H88" s="299">
        <v>10000</v>
      </c>
      <c r="I88" s="305">
        <v>10000</v>
      </c>
      <c r="J88" s="299">
        <v>10000</v>
      </c>
      <c r="K88" s="301">
        <v>10000</v>
      </c>
      <c r="L88" s="301">
        <v>10000</v>
      </c>
    </row>
    <row r="89" spans="1:12" ht="12.75">
      <c r="A89" s="80" t="s">
        <v>270</v>
      </c>
      <c r="B89" s="517">
        <v>41</v>
      </c>
      <c r="C89" s="87"/>
      <c r="D89" s="115">
        <v>620</v>
      </c>
      <c r="E89" s="89" t="s">
        <v>91</v>
      </c>
      <c r="F89" s="299">
        <v>106916.69</v>
      </c>
      <c r="G89" s="299">
        <v>100238.65</v>
      </c>
      <c r="H89" s="299">
        <v>105000</v>
      </c>
      <c r="I89" s="300">
        <v>105000</v>
      </c>
      <c r="J89" s="299">
        <v>105000</v>
      </c>
      <c r="K89" s="301">
        <v>105000</v>
      </c>
      <c r="L89" s="301">
        <v>105000</v>
      </c>
    </row>
    <row r="90" spans="1:12" ht="12.75">
      <c r="A90" s="80" t="s">
        <v>271</v>
      </c>
      <c r="B90" s="517">
        <v>41</v>
      </c>
      <c r="C90" s="87"/>
      <c r="D90" s="115">
        <v>637016</v>
      </c>
      <c r="E90" s="89" t="s">
        <v>93</v>
      </c>
      <c r="F90" s="299">
        <v>4047.26</v>
      </c>
      <c r="G90" s="299">
        <v>3478.45</v>
      </c>
      <c r="H90" s="299">
        <v>4500</v>
      </c>
      <c r="I90" s="300">
        <v>4500</v>
      </c>
      <c r="J90" s="299">
        <v>4000</v>
      </c>
      <c r="K90" s="301">
        <v>4500</v>
      </c>
      <c r="L90" s="301">
        <v>4500</v>
      </c>
    </row>
    <row r="91" spans="1:12" ht="12.75">
      <c r="A91" s="80" t="s">
        <v>272</v>
      </c>
      <c r="B91" s="517">
        <v>41</v>
      </c>
      <c r="C91" s="87"/>
      <c r="D91" s="115">
        <v>642015</v>
      </c>
      <c r="E91" s="89" t="s">
        <v>95</v>
      </c>
      <c r="F91" s="299">
        <v>2497.51</v>
      </c>
      <c r="G91" s="299">
        <v>3415.95</v>
      </c>
      <c r="H91" s="299">
        <v>2000</v>
      </c>
      <c r="I91" s="300">
        <v>2700</v>
      </c>
      <c r="J91" s="299">
        <v>2000</v>
      </c>
      <c r="K91" s="301">
        <v>3000</v>
      </c>
      <c r="L91" s="301">
        <v>3000</v>
      </c>
    </row>
    <row r="92" spans="1:12" ht="12.75">
      <c r="A92" s="80" t="s">
        <v>274</v>
      </c>
      <c r="B92" s="517">
        <v>41</v>
      </c>
      <c r="C92" s="87"/>
      <c r="D92" s="115">
        <v>637014</v>
      </c>
      <c r="E92" s="89" t="s">
        <v>97</v>
      </c>
      <c r="F92" s="299">
        <v>11284.72</v>
      </c>
      <c r="G92" s="299">
        <v>11583.57</v>
      </c>
      <c r="H92" s="299">
        <v>12000</v>
      </c>
      <c r="I92" s="305">
        <v>12000</v>
      </c>
      <c r="J92" s="299">
        <v>12000</v>
      </c>
      <c r="K92" s="301">
        <v>15000</v>
      </c>
      <c r="L92" s="301">
        <v>15000</v>
      </c>
    </row>
    <row r="93" spans="1:12" s="98" customFormat="1" ht="12.75">
      <c r="A93" s="80" t="s">
        <v>275</v>
      </c>
      <c r="B93" s="516">
        <v>41</v>
      </c>
      <c r="C93" s="93"/>
      <c r="D93" s="122">
        <v>635004</v>
      </c>
      <c r="E93" s="95" t="s">
        <v>267</v>
      </c>
      <c r="F93" s="303">
        <v>139.63</v>
      </c>
      <c r="G93" s="303">
        <v>0</v>
      </c>
      <c r="H93" s="299">
        <v>300</v>
      </c>
      <c r="I93" s="305">
        <v>300</v>
      </c>
      <c r="J93" s="299">
        <v>300</v>
      </c>
      <c r="K93" s="306">
        <v>500</v>
      </c>
      <c r="L93" s="306">
        <v>500</v>
      </c>
    </row>
    <row r="94" spans="1:12" s="98" customFormat="1" ht="12.75">
      <c r="A94" s="80" t="s">
        <v>277</v>
      </c>
      <c r="B94" s="516">
        <v>41</v>
      </c>
      <c r="C94" s="93"/>
      <c r="D94" s="122">
        <v>631001</v>
      </c>
      <c r="E94" s="95" t="s">
        <v>200</v>
      </c>
      <c r="F94" s="303">
        <v>642.96</v>
      </c>
      <c r="G94" s="303">
        <v>1000</v>
      </c>
      <c r="H94" s="299">
        <v>500</v>
      </c>
      <c r="I94" s="305">
        <v>500</v>
      </c>
      <c r="J94" s="299">
        <v>500</v>
      </c>
      <c r="K94" s="306">
        <v>600</v>
      </c>
      <c r="L94" s="306">
        <v>600</v>
      </c>
    </row>
    <row r="95" spans="1:12" s="98" customFormat="1" ht="12.75">
      <c r="A95" s="80" t="s">
        <v>278</v>
      </c>
      <c r="B95" s="516">
        <v>41</v>
      </c>
      <c r="C95" s="93"/>
      <c r="D95" s="122">
        <v>631002</v>
      </c>
      <c r="E95" s="95" t="s">
        <v>141</v>
      </c>
      <c r="F95" s="303">
        <v>0</v>
      </c>
      <c r="G95" s="303">
        <v>236.74</v>
      </c>
      <c r="H95" s="299">
        <v>500</v>
      </c>
      <c r="I95" s="305">
        <v>500</v>
      </c>
      <c r="J95" s="299">
        <v>500</v>
      </c>
      <c r="K95" s="306">
        <v>0</v>
      </c>
      <c r="L95" s="306">
        <v>0</v>
      </c>
    </row>
    <row r="96" spans="1:12" ht="12.75">
      <c r="A96" s="80" t="s">
        <v>280</v>
      </c>
      <c r="B96" s="517">
        <v>41</v>
      </c>
      <c r="C96" s="87"/>
      <c r="D96" s="115">
        <v>632003</v>
      </c>
      <c r="E96" s="89" t="s">
        <v>159</v>
      </c>
      <c r="F96" s="299">
        <v>23244.61</v>
      </c>
      <c r="G96" s="299">
        <v>21532.25</v>
      </c>
      <c r="H96" s="299">
        <v>20000</v>
      </c>
      <c r="I96" s="300">
        <v>20000</v>
      </c>
      <c r="J96" s="299">
        <v>20000</v>
      </c>
      <c r="K96" s="301">
        <v>18000</v>
      </c>
      <c r="L96" s="301">
        <v>18000</v>
      </c>
    </row>
    <row r="97" spans="1:12" ht="12.75">
      <c r="A97" s="80" t="s">
        <v>282</v>
      </c>
      <c r="B97" s="517">
        <v>41</v>
      </c>
      <c r="C97" s="87"/>
      <c r="D97" s="115">
        <v>633001</v>
      </c>
      <c r="E97" s="89" t="s">
        <v>174</v>
      </c>
      <c r="F97" s="299">
        <v>0</v>
      </c>
      <c r="G97" s="299">
        <v>100.24</v>
      </c>
      <c r="H97" s="299">
        <v>2000</v>
      </c>
      <c r="I97" s="300">
        <v>2000</v>
      </c>
      <c r="J97" s="299">
        <v>2000</v>
      </c>
      <c r="K97" s="301">
        <v>1000</v>
      </c>
      <c r="L97" s="301">
        <v>1000</v>
      </c>
    </row>
    <row r="98" spans="1:12" ht="12.75">
      <c r="A98" s="80" t="s">
        <v>283</v>
      </c>
      <c r="B98" s="517">
        <v>41</v>
      </c>
      <c r="C98" s="87"/>
      <c r="D98" s="115">
        <v>633002</v>
      </c>
      <c r="E98" s="89" t="s">
        <v>273</v>
      </c>
      <c r="F98" s="299">
        <v>0</v>
      </c>
      <c r="G98" s="299">
        <v>0</v>
      </c>
      <c r="H98" s="299">
        <v>1000</v>
      </c>
      <c r="I98" s="300">
        <v>1000</v>
      </c>
      <c r="J98" s="299">
        <v>1000</v>
      </c>
      <c r="K98" s="301">
        <v>500</v>
      </c>
      <c r="L98" s="301">
        <v>500</v>
      </c>
    </row>
    <row r="99" spans="1:12" ht="12.75">
      <c r="A99" s="80" t="s">
        <v>285</v>
      </c>
      <c r="B99" s="517">
        <v>41</v>
      </c>
      <c r="C99" s="87"/>
      <c r="D99" s="115">
        <v>633006</v>
      </c>
      <c r="E99" s="89" t="s">
        <v>99</v>
      </c>
      <c r="F99" s="299">
        <v>17186.35</v>
      </c>
      <c r="G99" s="299">
        <v>12641.45</v>
      </c>
      <c r="H99" s="299">
        <v>15000</v>
      </c>
      <c r="I99" s="300">
        <v>15000</v>
      </c>
      <c r="J99" s="299">
        <v>15000</v>
      </c>
      <c r="K99" s="301">
        <v>17000</v>
      </c>
      <c r="L99" s="301">
        <v>17000</v>
      </c>
    </row>
    <row r="100" spans="1:12" ht="12.75">
      <c r="A100" s="80" t="s">
        <v>369</v>
      </c>
      <c r="B100" s="517">
        <v>41</v>
      </c>
      <c r="C100" s="87"/>
      <c r="D100" s="115">
        <v>633009</v>
      </c>
      <c r="E100" s="89" t="s">
        <v>276</v>
      </c>
      <c r="F100" s="299">
        <v>2560.37</v>
      </c>
      <c r="G100" s="299">
        <v>2640.54</v>
      </c>
      <c r="H100" s="299">
        <v>1500</v>
      </c>
      <c r="I100" s="300">
        <v>1500</v>
      </c>
      <c r="J100" s="299">
        <v>1500</v>
      </c>
      <c r="K100" s="301">
        <v>2000</v>
      </c>
      <c r="L100" s="301">
        <v>2000</v>
      </c>
    </row>
    <row r="101" spans="1:12" ht="12.75">
      <c r="A101" s="80" t="s">
        <v>286</v>
      </c>
      <c r="B101" s="517">
        <v>41</v>
      </c>
      <c r="C101" s="87"/>
      <c r="D101" s="115">
        <v>633010</v>
      </c>
      <c r="E101" s="89" t="s">
        <v>203</v>
      </c>
      <c r="F101" s="299">
        <v>104.52</v>
      </c>
      <c r="G101" s="299">
        <v>73.89</v>
      </c>
      <c r="H101" s="299">
        <v>100</v>
      </c>
      <c r="I101" s="300">
        <v>100</v>
      </c>
      <c r="J101" s="299">
        <v>100</v>
      </c>
      <c r="K101" s="301">
        <v>0</v>
      </c>
      <c r="L101" s="301">
        <v>0</v>
      </c>
    </row>
    <row r="102" spans="1:12" ht="12.75">
      <c r="A102" s="80" t="s">
        <v>287</v>
      </c>
      <c r="B102" s="517">
        <v>41</v>
      </c>
      <c r="C102" s="87"/>
      <c r="D102" s="115">
        <v>633013</v>
      </c>
      <c r="E102" s="89" t="s">
        <v>279</v>
      </c>
      <c r="F102" s="299">
        <v>4301.5</v>
      </c>
      <c r="G102" s="299">
        <v>4823.32</v>
      </c>
      <c r="H102" s="299">
        <v>1000</v>
      </c>
      <c r="I102" s="300">
        <v>4100</v>
      </c>
      <c r="J102" s="299">
        <v>1000</v>
      </c>
      <c r="K102" s="301">
        <v>1000</v>
      </c>
      <c r="L102" s="301">
        <v>1000</v>
      </c>
    </row>
    <row r="103" spans="1:12" ht="13.5" thickBot="1">
      <c r="A103" s="80" t="s">
        <v>370</v>
      </c>
      <c r="B103" s="517">
        <v>41</v>
      </c>
      <c r="C103" s="87"/>
      <c r="D103" s="115">
        <v>633016</v>
      </c>
      <c r="E103" s="89" t="s">
        <v>281</v>
      </c>
      <c r="F103" s="299">
        <v>1052.53</v>
      </c>
      <c r="G103" s="299">
        <v>306.21</v>
      </c>
      <c r="H103" s="299">
        <v>500</v>
      </c>
      <c r="I103" s="300">
        <v>500</v>
      </c>
      <c r="J103" s="299">
        <v>500</v>
      </c>
      <c r="K103" s="301">
        <v>500</v>
      </c>
      <c r="L103" s="301">
        <v>500</v>
      </c>
    </row>
    <row r="104" spans="1:12" ht="13.5" thickBot="1">
      <c r="A104" s="80" t="s">
        <v>371</v>
      </c>
      <c r="B104" s="517">
        <v>41</v>
      </c>
      <c r="C104" s="87"/>
      <c r="D104" s="115">
        <v>636001</v>
      </c>
      <c r="E104" s="89" t="s">
        <v>900</v>
      </c>
      <c r="F104" s="299"/>
      <c r="G104" s="299"/>
      <c r="H104" s="299"/>
      <c r="I104" s="300">
        <v>2100</v>
      </c>
      <c r="J104" s="299"/>
      <c r="K104" s="301"/>
      <c r="L104" s="301"/>
    </row>
    <row r="105" spans="1:12" ht="13.5" thickBot="1">
      <c r="A105" s="80" t="s">
        <v>373</v>
      </c>
      <c r="B105" s="517">
        <v>41</v>
      </c>
      <c r="C105" s="87"/>
      <c r="D105" s="115">
        <v>637036</v>
      </c>
      <c r="E105" s="89" t="s">
        <v>235</v>
      </c>
      <c r="F105" s="299">
        <v>813.53</v>
      </c>
      <c r="G105" s="299">
        <v>770.96</v>
      </c>
      <c r="H105" s="299">
        <v>1000</v>
      </c>
      <c r="I105" s="300">
        <v>1000</v>
      </c>
      <c r="J105" s="299">
        <v>1000</v>
      </c>
      <c r="K105" s="301">
        <v>1000</v>
      </c>
      <c r="L105" s="301">
        <v>1000</v>
      </c>
    </row>
    <row r="106" spans="1:12" ht="12.75">
      <c r="A106" s="80" t="s">
        <v>288</v>
      </c>
      <c r="B106" s="517">
        <v>41</v>
      </c>
      <c r="C106" s="87"/>
      <c r="D106" s="115">
        <v>637001</v>
      </c>
      <c r="E106" s="89" t="s">
        <v>284</v>
      </c>
      <c r="F106" s="299">
        <v>1937</v>
      </c>
      <c r="G106" s="299">
        <v>2242.4</v>
      </c>
      <c r="H106" s="299">
        <v>1000</v>
      </c>
      <c r="I106" s="300">
        <v>1886.04</v>
      </c>
      <c r="J106" s="299">
        <v>2000</v>
      </c>
      <c r="K106" s="301">
        <v>1200</v>
      </c>
      <c r="L106" s="301">
        <v>1200</v>
      </c>
    </row>
    <row r="107" spans="1:12" ht="13.5" thickBot="1">
      <c r="A107" s="80" t="s">
        <v>291</v>
      </c>
      <c r="B107" s="517">
        <v>41</v>
      </c>
      <c r="C107" s="87"/>
      <c r="D107" s="115">
        <v>637004</v>
      </c>
      <c r="E107" s="89" t="s">
        <v>177</v>
      </c>
      <c r="F107" s="299">
        <v>42609.07</v>
      </c>
      <c r="G107" s="299">
        <v>28871.62</v>
      </c>
      <c r="H107" s="299">
        <v>35000</v>
      </c>
      <c r="I107" s="305">
        <v>35000</v>
      </c>
      <c r="J107" s="299">
        <v>32000</v>
      </c>
      <c r="K107" s="301">
        <v>33000</v>
      </c>
      <c r="L107" s="301">
        <v>33000</v>
      </c>
    </row>
    <row r="108" spans="1:12" ht="13.5" thickBot="1">
      <c r="A108" s="80" t="s">
        <v>293</v>
      </c>
      <c r="B108" s="517">
        <v>41</v>
      </c>
      <c r="C108" s="87"/>
      <c r="D108" s="115">
        <v>637004</v>
      </c>
      <c r="E108" s="89" t="s">
        <v>899</v>
      </c>
      <c r="F108" s="299"/>
      <c r="G108" s="299"/>
      <c r="H108" s="299"/>
      <c r="I108" s="305">
        <v>4000</v>
      </c>
      <c r="J108" s="299"/>
      <c r="K108" s="301"/>
      <c r="L108" s="301"/>
    </row>
    <row r="109" spans="1:12" ht="13.5" thickBot="1">
      <c r="A109" s="80" t="s">
        <v>294</v>
      </c>
      <c r="B109" s="517">
        <v>41</v>
      </c>
      <c r="C109" s="87"/>
      <c r="D109" s="115">
        <v>637023</v>
      </c>
      <c r="E109" s="89" t="s">
        <v>844</v>
      </c>
      <c r="F109" s="299">
        <v>1071.5</v>
      </c>
      <c r="G109" s="299">
        <v>1358</v>
      </c>
      <c r="H109" s="299">
        <v>200</v>
      </c>
      <c r="I109" s="305">
        <v>300</v>
      </c>
      <c r="J109" s="299">
        <v>200</v>
      </c>
      <c r="K109" s="301">
        <v>0</v>
      </c>
      <c r="L109" s="301">
        <v>0</v>
      </c>
    </row>
    <row r="110" spans="1:12" ht="13.5" thickBot="1">
      <c r="A110" s="80" t="s">
        <v>295</v>
      </c>
      <c r="B110" s="517">
        <v>41</v>
      </c>
      <c r="C110" s="87"/>
      <c r="D110" s="115">
        <v>637027</v>
      </c>
      <c r="E110" s="89" t="s">
        <v>176</v>
      </c>
      <c r="F110" s="299">
        <v>2493.35</v>
      </c>
      <c r="G110" s="299">
        <v>1883.6</v>
      </c>
      <c r="H110" s="299">
        <v>1500</v>
      </c>
      <c r="I110" s="305">
        <v>3000</v>
      </c>
      <c r="J110" s="299">
        <v>1500</v>
      </c>
      <c r="K110" s="301">
        <v>2000</v>
      </c>
      <c r="L110" s="301">
        <v>2000</v>
      </c>
    </row>
    <row r="111" spans="1:12" ht="13.5" thickBot="1">
      <c r="A111" s="80" t="s">
        <v>297</v>
      </c>
      <c r="B111" s="528">
        <v>41</v>
      </c>
      <c r="C111" s="438"/>
      <c r="D111" s="439"/>
      <c r="E111" s="440" t="s">
        <v>853</v>
      </c>
      <c r="F111" s="419">
        <f aca="true" t="shared" si="17" ref="F111:L111">SUM(F83:F110)</f>
        <v>538474.1</v>
      </c>
      <c r="G111" s="419">
        <f t="shared" si="17"/>
        <v>508675.02</v>
      </c>
      <c r="H111" s="419">
        <f t="shared" si="17"/>
        <v>509600</v>
      </c>
      <c r="I111" s="419">
        <f t="shared" si="17"/>
        <v>539986.04</v>
      </c>
      <c r="J111" s="419">
        <f t="shared" si="17"/>
        <v>518100</v>
      </c>
      <c r="K111" s="419">
        <f t="shared" si="17"/>
        <v>505800</v>
      </c>
      <c r="L111" s="419">
        <f t="shared" si="17"/>
        <v>505800</v>
      </c>
    </row>
    <row r="112" spans="1:12" s="98" customFormat="1" ht="12.75">
      <c r="A112" s="80" t="s">
        <v>298</v>
      </c>
      <c r="B112" s="83"/>
      <c r="C112" s="84" t="s">
        <v>289</v>
      </c>
      <c r="D112" s="584" t="s">
        <v>290</v>
      </c>
      <c r="E112" s="584"/>
      <c r="F112" s="298">
        <f aca="true" t="shared" si="18" ref="F112:L112">SUM(F113)</f>
        <v>7663</v>
      </c>
      <c r="G112" s="298">
        <f t="shared" si="18"/>
        <v>21362.09</v>
      </c>
      <c r="H112" s="298">
        <f t="shared" si="18"/>
        <v>0</v>
      </c>
      <c r="I112" s="298">
        <f t="shared" si="18"/>
        <v>3840</v>
      </c>
      <c r="J112" s="298">
        <f t="shared" si="18"/>
        <v>0</v>
      </c>
      <c r="K112" s="298">
        <f t="shared" si="18"/>
        <v>0</v>
      </c>
      <c r="L112" s="298">
        <f t="shared" si="18"/>
        <v>0</v>
      </c>
    </row>
    <row r="113" spans="1:12" ht="12.75">
      <c r="A113" s="80" t="s">
        <v>300</v>
      </c>
      <c r="B113" s="83"/>
      <c r="C113" s="87"/>
      <c r="D113" s="605" t="s">
        <v>292</v>
      </c>
      <c r="E113" s="605"/>
      <c r="F113" s="309">
        <f>SUM(F114:F120)</f>
        <v>7663</v>
      </c>
      <c r="G113" s="309">
        <f aca="true" t="shared" si="19" ref="G113:L113">SUM(G114:G120)</f>
        <v>21362.09</v>
      </c>
      <c r="H113" s="309">
        <f>SUM(H114:H120)</f>
        <v>0</v>
      </c>
      <c r="I113" s="309">
        <f t="shared" si="19"/>
        <v>3840</v>
      </c>
      <c r="J113" s="309">
        <f t="shared" si="19"/>
        <v>0</v>
      </c>
      <c r="K113" s="309">
        <f t="shared" si="19"/>
        <v>0</v>
      </c>
      <c r="L113" s="309">
        <f t="shared" si="19"/>
        <v>0</v>
      </c>
    </row>
    <row r="114" spans="1:12" ht="12.75">
      <c r="A114" s="80" t="s">
        <v>301</v>
      </c>
      <c r="B114" s="517">
        <v>111</v>
      </c>
      <c r="C114" s="87"/>
      <c r="D114" s="115">
        <v>637027</v>
      </c>
      <c r="E114" s="89" t="s">
        <v>176</v>
      </c>
      <c r="F114" s="299">
        <v>6661</v>
      </c>
      <c r="G114" s="299">
        <v>21362.09</v>
      </c>
      <c r="H114" s="299"/>
      <c r="I114" s="300">
        <v>3840</v>
      </c>
      <c r="J114" s="299"/>
      <c r="K114" s="301">
        <v>0</v>
      </c>
      <c r="L114" s="417">
        <v>0</v>
      </c>
    </row>
    <row r="115" spans="1:12" ht="12.75">
      <c r="A115" s="80" t="s">
        <v>383</v>
      </c>
      <c r="B115" s="517">
        <v>111</v>
      </c>
      <c r="C115" s="87"/>
      <c r="D115" s="115">
        <v>633006</v>
      </c>
      <c r="E115" s="89" t="s">
        <v>99</v>
      </c>
      <c r="F115" s="299">
        <v>1002</v>
      </c>
      <c r="G115" s="299"/>
      <c r="H115" s="299"/>
      <c r="I115" s="300"/>
      <c r="J115" s="299"/>
      <c r="K115" s="301">
        <v>0</v>
      </c>
      <c r="L115" s="417">
        <v>0</v>
      </c>
    </row>
    <row r="116" spans="1:12" ht="12.75">
      <c r="A116" s="80" t="s">
        <v>384</v>
      </c>
      <c r="B116" s="517">
        <v>111</v>
      </c>
      <c r="C116" s="87"/>
      <c r="D116" s="115">
        <v>634001</v>
      </c>
      <c r="E116" s="89" t="s">
        <v>296</v>
      </c>
      <c r="F116" s="299">
        <v>0</v>
      </c>
      <c r="G116" s="299"/>
      <c r="H116" s="299"/>
      <c r="I116" s="300"/>
      <c r="J116" s="299"/>
      <c r="K116" s="301">
        <v>0</v>
      </c>
      <c r="L116" s="417">
        <v>0</v>
      </c>
    </row>
    <row r="117" spans="1:12" ht="12.75">
      <c r="A117" s="80" t="s">
        <v>385</v>
      </c>
      <c r="B117" s="517">
        <v>111</v>
      </c>
      <c r="C117" s="87"/>
      <c r="D117" s="115">
        <v>637014</v>
      </c>
      <c r="E117" s="89" t="s">
        <v>97</v>
      </c>
      <c r="F117" s="299"/>
      <c r="G117" s="299"/>
      <c r="H117" s="299"/>
      <c r="I117" s="300"/>
      <c r="J117" s="299"/>
      <c r="K117" s="301">
        <v>0</v>
      </c>
      <c r="L117" s="417">
        <v>0</v>
      </c>
    </row>
    <row r="118" spans="1:12" ht="12.75">
      <c r="A118" s="80" t="s">
        <v>386</v>
      </c>
      <c r="B118" s="517">
        <v>111</v>
      </c>
      <c r="C118" s="87"/>
      <c r="D118" s="115">
        <v>635006</v>
      </c>
      <c r="E118" s="89" t="s">
        <v>299</v>
      </c>
      <c r="F118" s="299"/>
      <c r="G118" s="299"/>
      <c r="H118" s="299"/>
      <c r="I118" s="300"/>
      <c r="J118" s="299"/>
      <c r="K118" s="301">
        <v>0</v>
      </c>
      <c r="L118" s="417">
        <v>0</v>
      </c>
    </row>
    <row r="119" spans="1:12" ht="12.75">
      <c r="A119" s="80" t="s">
        <v>387</v>
      </c>
      <c r="B119" s="517">
        <v>111</v>
      </c>
      <c r="C119" s="87"/>
      <c r="D119" s="115">
        <v>633016</v>
      </c>
      <c r="E119" s="89" t="s">
        <v>281</v>
      </c>
      <c r="F119" s="299"/>
      <c r="G119" s="299"/>
      <c r="H119" s="299"/>
      <c r="I119" s="300"/>
      <c r="J119" s="299"/>
      <c r="K119" s="301">
        <v>0</v>
      </c>
      <c r="L119" s="417">
        <v>0</v>
      </c>
    </row>
    <row r="120" spans="1:12" ht="12.75">
      <c r="A120" s="80" t="s">
        <v>388</v>
      </c>
      <c r="B120" s="527">
        <v>111</v>
      </c>
      <c r="C120" s="118"/>
      <c r="D120" s="127">
        <v>614</v>
      </c>
      <c r="E120" s="128" t="s">
        <v>302</v>
      </c>
      <c r="F120" s="362"/>
      <c r="G120" s="362"/>
      <c r="H120" s="362"/>
      <c r="I120" s="383"/>
      <c r="J120" s="362"/>
      <c r="K120" s="414">
        <v>0</v>
      </c>
      <c r="L120" s="418">
        <v>0</v>
      </c>
    </row>
    <row r="121" spans="1:12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4" spans="1:11" ht="20.25">
      <c r="A124" s="599" t="s">
        <v>192</v>
      </c>
      <c r="B124" s="599"/>
      <c r="C124" s="599"/>
      <c r="D124" s="599"/>
      <c r="E124" s="599"/>
      <c r="F124" s="599"/>
      <c r="G124" s="599"/>
      <c r="H124" s="599"/>
      <c r="I124" s="599"/>
      <c r="J124" s="599"/>
      <c r="K124" s="599"/>
    </row>
    <row r="125" spans="1:12" ht="12.75">
      <c r="A125" s="74"/>
      <c r="B125" s="74"/>
      <c r="C125" s="74"/>
      <c r="D125" s="74"/>
      <c r="E125" s="74"/>
      <c r="F125" s="113"/>
      <c r="G125" s="113"/>
      <c r="H125" s="121"/>
      <c r="I125" s="121"/>
      <c r="J125" s="113"/>
      <c r="K125" s="113"/>
      <c r="L125" s="113"/>
    </row>
    <row r="126" spans="1:12" ht="12.75" customHeight="1">
      <c r="A126" s="602"/>
      <c r="B126" s="608" t="s">
        <v>73</v>
      </c>
      <c r="C126" s="608"/>
      <c r="D126" s="609" t="s">
        <v>74</v>
      </c>
      <c r="E126" s="609"/>
      <c r="F126" s="610" t="s">
        <v>75</v>
      </c>
      <c r="G126" s="610"/>
      <c r="H126" s="610"/>
      <c r="I126" s="610"/>
      <c r="J126" s="610"/>
      <c r="K126" s="610"/>
      <c r="L126" s="610"/>
    </row>
    <row r="127" spans="1:12" ht="12.75">
      <c r="A127" s="602"/>
      <c r="B127" s="602"/>
      <c r="C127" s="608"/>
      <c r="D127" s="609"/>
      <c r="E127" s="609"/>
      <c r="F127" s="611" t="s">
        <v>28</v>
      </c>
      <c r="G127" s="611"/>
      <c r="H127" s="611"/>
      <c r="I127" s="611"/>
      <c r="J127" s="611"/>
      <c r="K127" s="611"/>
      <c r="L127" s="611"/>
    </row>
    <row r="128" spans="1:12" ht="18.75" customHeight="1">
      <c r="A128" s="602"/>
      <c r="B128" s="602"/>
      <c r="C128" s="608"/>
      <c r="D128" s="609"/>
      <c r="E128" s="609"/>
      <c r="F128" s="606" t="s">
        <v>814</v>
      </c>
      <c r="G128" s="606" t="s">
        <v>858</v>
      </c>
      <c r="H128" s="606" t="s">
        <v>867</v>
      </c>
      <c r="I128" s="607" t="s">
        <v>861</v>
      </c>
      <c r="J128" s="603" t="s">
        <v>304</v>
      </c>
      <c r="K128" s="603" t="s">
        <v>815</v>
      </c>
      <c r="L128" s="603" t="s">
        <v>871</v>
      </c>
    </row>
    <row r="129" spans="1:12" ht="30" customHeight="1">
      <c r="A129" s="602"/>
      <c r="B129" s="602"/>
      <c r="C129" s="608"/>
      <c r="D129" s="609"/>
      <c r="E129" s="609"/>
      <c r="F129" s="606"/>
      <c r="G129" s="606"/>
      <c r="H129" s="606"/>
      <c r="I129" s="607"/>
      <c r="J129" s="603"/>
      <c r="K129" s="603"/>
      <c r="L129" s="603"/>
    </row>
    <row r="130" spans="1:12" ht="12.75" customHeight="1">
      <c r="A130" s="78"/>
      <c r="B130" s="601" t="s">
        <v>193</v>
      </c>
      <c r="C130" s="601"/>
      <c r="D130" s="601"/>
      <c r="E130" s="601"/>
      <c r="F130" s="382">
        <f>F132+F154+F160+F163+F179+F189+F233+F199</f>
        <v>7758</v>
      </c>
      <c r="G130" s="382">
        <f aca="true" t="shared" si="20" ref="G130:L130">G132+G154+G160+G163+G179+G189+G233+G199</f>
        <v>1848</v>
      </c>
      <c r="H130" s="382">
        <f t="shared" si="20"/>
        <v>6000</v>
      </c>
      <c r="I130" s="382">
        <f t="shared" si="20"/>
        <v>8292</v>
      </c>
      <c r="J130" s="382">
        <f t="shared" si="20"/>
        <v>7600</v>
      </c>
      <c r="K130" s="382">
        <f t="shared" si="20"/>
        <v>6000</v>
      </c>
      <c r="L130" s="382">
        <f t="shared" si="20"/>
        <v>6000</v>
      </c>
    </row>
    <row r="131" spans="1:12" ht="10.5" customHeight="1">
      <c r="A131" s="80" t="s">
        <v>78</v>
      </c>
      <c r="B131" s="91" t="s">
        <v>194</v>
      </c>
      <c r="C131" s="587" t="s">
        <v>195</v>
      </c>
      <c r="D131" s="587"/>
      <c r="E131" s="587"/>
      <c r="F131" s="416">
        <f>SUM(F132+F154)</f>
        <v>7758</v>
      </c>
      <c r="G131" s="416">
        <f aca="true" t="shared" si="21" ref="G131:L131">SUM(G132+G154)</f>
        <v>1848</v>
      </c>
      <c r="H131" s="416">
        <f t="shared" si="21"/>
        <v>6000</v>
      </c>
      <c r="I131" s="416">
        <f t="shared" si="21"/>
        <v>8292</v>
      </c>
      <c r="J131" s="416">
        <f t="shared" si="21"/>
        <v>7600</v>
      </c>
      <c r="K131" s="416">
        <f t="shared" si="21"/>
        <v>6000</v>
      </c>
      <c r="L131" s="416">
        <f t="shared" si="21"/>
        <v>6000</v>
      </c>
    </row>
    <row r="132" spans="1:12" ht="12.75">
      <c r="A132" s="80" t="s">
        <v>81</v>
      </c>
      <c r="B132" s="83"/>
      <c r="C132" s="84" t="s">
        <v>196</v>
      </c>
      <c r="D132" s="584" t="s">
        <v>197</v>
      </c>
      <c r="E132" s="584"/>
      <c r="F132" s="298">
        <f>SUM(F133:F153)</f>
        <v>7758</v>
      </c>
      <c r="G132" s="298">
        <f aca="true" t="shared" si="22" ref="G132:L132">SUM(G133:G153)</f>
        <v>1848</v>
      </c>
      <c r="H132" s="298">
        <f t="shared" si="22"/>
        <v>6000</v>
      </c>
      <c r="I132" s="298">
        <f t="shared" si="22"/>
        <v>8292</v>
      </c>
      <c r="J132" s="298">
        <f t="shared" si="22"/>
        <v>7600</v>
      </c>
      <c r="K132" s="298">
        <f t="shared" si="22"/>
        <v>6000</v>
      </c>
      <c r="L132" s="298">
        <f t="shared" si="22"/>
        <v>6000</v>
      </c>
    </row>
    <row r="133" spans="1:12" ht="13.5" thickBot="1">
      <c r="A133" s="80" t="s">
        <v>84</v>
      </c>
      <c r="B133" s="517">
        <v>111</v>
      </c>
      <c r="C133" s="87"/>
      <c r="D133" s="88">
        <v>713005</v>
      </c>
      <c r="E133" s="89" t="s">
        <v>305</v>
      </c>
      <c r="F133" s="299">
        <v>6258</v>
      </c>
      <c r="G133" s="299">
        <v>0</v>
      </c>
      <c r="H133" s="299">
        <v>6000</v>
      </c>
      <c r="I133" s="300">
        <v>6000</v>
      </c>
      <c r="J133" s="303">
        <v>7600</v>
      </c>
      <c r="K133" s="301">
        <v>6000</v>
      </c>
      <c r="L133" s="301">
        <v>6000</v>
      </c>
    </row>
    <row r="134" spans="1:12" ht="13.5" thickBot="1">
      <c r="A134" s="80" t="s">
        <v>86</v>
      </c>
      <c r="B134" s="517">
        <v>41</v>
      </c>
      <c r="C134" s="87"/>
      <c r="D134" s="88">
        <v>717005</v>
      </c>
      <c r="E134" s="89" t="s">
        <v>901</v>
      </c>
      <c r="F134" s="299"/>
      <c r="G134" s="299">
        <v>1848</v>
      </c>
      <c r="H134" s="299"/>
      <c r="I134" s="300">
        <v>2292</v>
      </c>
      <c r="J134" s="303"/>
      <c r="K134" s="301"/>
      <c r="L134" s="301"/>
    </row>
    <row r="135" spans="1:12" ht="12.75">
      <c r="A135" s="80" t="s">
        <v>88</v>
      </c>
      <c r="B135" s="517">
        <v>41</v>
      </c>
      <c r="C135" s="87"/>
      <c r="D135" s="88">
        <v>713005</v>
      </c>
      <c r="E135" s="89" t="s">
        <v>306</v>
      </c>
      <c r="F135" s="299">
        <v>1500</v>
      </c>
      <c r="G135" s="299">
        <v>0</v>
      </c>
      <c r="H135" s="299">
        <v>0</v>
      </c>
      <c r="I135" s="300">
        <v>0</v>
      </c>
      <c r="J135" s="299"/>
      <c r="K135" s="301"/>
      <c r="L135" s="301"/>
    </row>
    <row r="136" spans="1:12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1:12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1:12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1:12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1:12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1:12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1:12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1:12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1:12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1:12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1:12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1:12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1:12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1:12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1:12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1:12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1:12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1:12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1:12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1:12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1:12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1:12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1:12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1:12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1:12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1:12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1:12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1:12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1:12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1:12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1:12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1:12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1:12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1:12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1:12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1:12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1:12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1:12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1:12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1:12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1:12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1:12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1:12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1:12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1:12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1:12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1:12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1:12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1:12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1:12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1:12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1:12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1:12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1:12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1:12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1:12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1:12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1:12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1:12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1:12" ht="12.75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1:12" ht="12.75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1:12" ht="12.75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1:12" ht="12.75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1:12" ht="12.75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1:12" ht="12.75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1:12" ht="12.75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1:12" ht="12.75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1:12" ht="12.75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24" ht="12.75"/>
    <row r="225" ht="12.75"/>
    <row r="226" ht="12.75"/>
    <row r="228" ht="12.75"/>
    <row r="229" ht="12.75"/>
    <row r="230" ht="12.75"/>
    <row r="231" ht="12.75"/>
    <row r="238" ht="12.75"/>
    <row r="239" ht="12.75"/>
    <row r="240" ht="12.75"/>
  </sheetData>
  <sheetProtection selectLockedCells="1" selectUnlockedCells="1"/>
  <mergeCells count="45">
    <mergeCell ref="D132:E132"/>
    <mergeCell ref="G128:G129"/>
    <mergeCell ref="H128:H129"/>
    <mergeCell ref="I128:I129"/>
    <mergeCell ref="F128:F129"/>
    <mergeCell ref="B126:C129"/>
    <mergeCell ref="D126:E129"/>
    <mergeCell ref="F126:L126"/>
    <mergeCell ref="F127:L127"/>
    <mergeCell ref="B130:E130"/>
    <mergeCell ref="C131:E131"/>
    <mergeCell ref="C51:E51"/>
    <mergeCell ref="D52:E52"/>
    <mergeCell ref="D53:E53"/>
    <mergeCell ref="D72:E72"/>
    <mergeCell ref="L128:L129"/>
    <mergeCell ref="D73:E73"/>
    <mergeCell ref="D112:E112"/>
    <mergeCell ref="D113:E113"/>
    <mergeCell ref="A124:K124"/>
    <mergeCell ref="A126:A129"/>
    <mergeCell ref="J128:J129"/>
    <mergeCell ref="K128:K129"/>
    <mergeCell ref="D26:E26"/>
    <mergeCell ref="C31:E31"/>
    <mergeCell ref="D32:E32"/>
    <mergeCell ref="C34:E34"/>
    <mergeCell ref="D35:E35"/>
    <mergeCell ref="D36:E36"/>
    <mergeCell ref="J5:J6"/>
    <mergeCell ref="K5:K6"/>
    <mergeCell ref="L5:L6"/>
    <mergeCell ref="B7:E7"/>
    <mergeCell ref="C8:E8"/>
    <mergeCell ref="D9:E9"/>
    <mergeCell ref="A1:K1"/>
    <mergeCell ref="A3:A6"/>
    <mergeCell ref="B3:C6"/>
    <mergeCell ref="D3:E6"/>
    <mergeCell ref="F3:L3"/>
    <mergeCell ref="F4:L4"/>
    <mergeCell ref="F5:F6"/>
    <mergeCell ref="G5:G6"/>
    <mergeCell ref="H5:H6"/>
    <mergeCell ref="I5:I6"/>
  </mergeCells>
  <printOptions horizontalCentered="1"/>
  <pageMargins left="0" right="0" top="0.5902777777777778" bottom="0.5902777777777778" header="0.5118055555555555" footer="0.5118055555555555"/>
  <pageSetup horizontalDpi="600" verticalDpi="600" orientation="landscape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8"/>
  <sheetViews>
    <sheetView zoomScale="124" zoomScaleNormal="124" zoomScalePageLayoutView="0" workbookViewId="0" topLeftCell="A1">
      <selection activeCell="J2" sqref="J1:J16384"/>
    </sheetView>
  </sheetViews>
  <sheetFormatPr defaultColWidth="11.57421875" defaultRowHeight="12.75"/>
  <cols>
    <col min="1" max="1" width="4.140625" style="0" customWidth="1"/>
    <col min="2" max="2" width="4.57421875" style="0" bestFit="1" customWidth="1"/>
    <col min="3" max="3" width="7.7109375" style="0" customWidth="1"/>
    <col min="4" max="4" width="7.140625" style="0" customWidth="1"/>
    <col min="5" max="5" width="35.8515625" style="0" customWidth="1"/>
    <col min="6" max="6" width="11.00390625" style="0" customWidth="1"/>
    <col min="7" max="7" width="11.57421875" style="0" customWidth="1"/>
    <col min="8" max="8" width="11.00390625" style="111" customWidth="1"/>
    <col min="9" max="9" width="11.421875" style="0" customWidth="1"/>
    <col min="10" max="10" width="11.7109375" style="111" customWidth="1"/>
    <col min="11" max="12" width="11.28125" style="0" customWidth="1"/>
  </cols>
  <sheetData>
    <row r="1" spans="1:11" ht="20.25" customHeight="1">
      <c r="A1" s="599" t="s">
        <v>307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</row>
    <row r="2" spans="1:12" ht="12.75">
      <c r="A2" s="74"/>
      <c r="B2" s="74"/>
      <c r="C2" s="74"/>
      <c r="D2" s="74"/>
      <c r="E2" s="74"/>
      <c r="F2" s="113"/>
      <c r="G2" s="113"/>
      <c r="H2" s="113"/>
      <c r="I2" s="113"/>
      <c r="J2" s="113"/>
      <c r="K2" s="113"/>
      <c r="L2" s="113"/>
    </row>
    <row r="3" spans="1:12" ht="12.75" customHeight="1">
      <c r="A3" s="576"/>
      <c r="B3" s="612" t="s">
        <v>73</v>
      </c>
      <c r="C3" s="612"/>
      <c r="D3" s="576" t="s">
        <v>74</v>
      </c>
      <c r="E3" s="576"/>
      <c r="F3" s="613" t="s">
        <v>308</v>
      </c>
      <c r="G3" s="613"/>
      <c r="H3" s="613"/>
      <c r="I3" s="613"/>
      <c r="J3" s="613"/>
      <c r="K3" s="613"/>
      <c r="L3" s="613"/>
    </row>
    <row r="4" spans="1:12" ht="12.75">
      <c r="A4" s="576"/>
      <c r="B4" s="612"/>
      <c r="C4" s="612"/>
      <c r="D4" s="576"/>
      <c r="E4" s="576"/>
      <c r="F4" s="590" t="s">
        <v>21</v>
      </c>
      <c r="G4" s="590"/>
      <c r="H4" s="590"/>
      <c r="I4" s="590"/>
      <c r="J4" s="590"/>
      <c r="K4" s="590"/>
      <c r="L4" s="590"/>
    </row>
    <row r="5" spans="1:12" ht="12.75" customHeight="1">
      <c r="A5" s="576"/>
      <c r="B5" s="612"/>
      <c r="C5" s="612"/>
      <c r="D5" s="576"/>
      <c r="E5" s="576"/>
      <c r="F5" s="591" t="s">
        <v>814</v>
      </c>
      <c r="G5" s="591" t="s">
        <v>858</v>
      </c>
      <c r="H5" s="591" t="s">
        <v>867</v>
      </c>
      <c r="I5" s="592" t="s">
        <v>861</v>
      </c>
      <c r="J5" s="614" t="s">
        <v>76</v>
      </c>
      <c r="K5" s="614" t="s">
        <v>829</v>
      </c>
      <c r="L5" s="614" t="s">
        <v>870</v>
      </c>
    </row>
    <row r="6" spans="1:12" ht="36.75" customHeight="1">
      <c r="A6" s="576"/>
      <c r="B6" s="612"/>
      <c r="C6" s="612"/>
      <c r="D6" s="576"/>
      <c r="E6" s="576"/>
      <c r="F6" s="591"/>
      <c r="G6" s="591"/>
      <c r="H6" s="591"/>
      <c r="I6" s="592"/>
      <c r="J6" s="614"/>
      <c r="K6" s="614"/>
      <c r="L6" s="614"/>
    </row>
    <row r="7" spans="1:13" ht="26.25" customHeight="1">
      <c r="A7" s="129"/>
      <c r="B7" s="601" t="s">
        <v>309</v>
      </c>
      <c r="C7" s="601"/>
      <c r="D7" s="601"/>
      <c r="E7" s="601"/>
      <c r="F7" s="382">
        <f>F8</f>
        <v>112974.88</v>
      </c>
      <c r="G7" s="382">
        <f aca="true" t="shared" si="0" ref="G7:L7">G8</f>
        <v>99892.57</v>
      </c>
      <c r="H7" s="382">
        <f t="shared" si="0"/>
        <v>101020</v>
      </c>
      <c r="I7" s="382">
        <f t="shared" si="0"/>
        <v>100976</v>
      </c>
      <c r="J7" s="382">
        <f t="shared" si="0"/>
        <v>64710</v>
      </c>
      <c r="K7" s="382">
        <f t="shared" si="0"/>
        <v>64700</v>
      </c>
      <c r="L7" s="382">
        <f t="shared" si="0"/>
        <v>64250</v>
      </c>
      <c r="M7" s="130"/>
    </row>
    <row r="8" spans="1:12" ht="12.75">
      <c r="A8" s="131" t="s">
        <v>78</v>
      </c>
      <c r="B8" s="132" t="s">
        <v>217</v>
      </c>
      <c r="C8" s="615" t="s">
        <v>218</v>
      </c>
      <c r="D8" s="615"/>
      <c r="E8" s="615"/>
      <c r="F8" s="363">
        <f aca="true" t="shared" si="1" ref="F8:L8">F9+F12+F24+F45+F58</f>
        <v>112974.88</v>
      </c>
      <c r="G8" s="363">
        <f t="shared" si="1"/>
        <v>99892.57</v>
      </c>
      <c r="H8" s="363">
        <f t="shared" si="1"/>
        <v>101020</v>
      </c>
      <c r="I8" s="363">
        <f t="shared" si="1"/>
        <v>100976</v>
      </c>
      <c r="J8" s="363">
        <f t="shared" si="1"/>
        <v>64710</v>
      </c>
      <c r="K8" s="363">
        <f t="shared" si="1"/>
        <v>64700</v>
      </c>
      <c r="L8" s="363">
        <f t="shared" si="1"/>
        <v>64250</v>
      </c>
    </row>
    <row r="9" spans="1:12" ht="12.75">
      <c r="A9" s="131" t="s">
        <v>81</v>
      </c>
      <c r="B9" s="133"/>
      <c r="C9" s="84" t="s">
        <v>310</v>
      </c>
      <c r="D9" s="584" t="s">
        <v>311</v>
      </c>
      <c r="E9" s="584"/>
      <c r="F9" s="298">
        <f>SUM(F10:F11)</f>
        <v>57000</v>
      </c>
      <c r="G9" s="298">
        <f aca="true" t="shared" si="2" ref="G9:L9">SUM(G10:G11)</f>
        <v>52500</v>
      </c>
      <c r="H9" s="298">
        <f t="shared" si="2"/>
        <v>52000</v>
      </c>
      <c r="I9" s="298">
        <f t="shared" si="2"/>
        <v>52000</v>
      </c>
      <c r="J9" s="298">
        <f t="shared" si="2"/>
        <v>0</v>
      </c>
      <c r="K9" s="298">
        <f t="shared" si="2"/>
        <v>0</v>
      </c>
      <c r="L9" s="298">
        <f t="shared" si="2"/>
        <v>0</v>
      </c>
    </row>
    <row r="10" spans="1:12" ht="12.75">
      <c r="A10" s="131" t="s">
        <v>84</v>
      </c>
      <c r="B10" s="530">
        <v>41</v>
      </c>
      <c r="C10" s="115"/>
      <c r="D10" s="115">
        <v>641001</v>
      </c>
      <c r="E10" s="89" t="s">
        <v>312</v>
      </c>
      <c r="F10" s="299">
        <v>43000</v>
      </c>
      <c r="G10" s="299">
        <v>39500</v>
      </c>
      <c r="H10" s="415">
        <v>40000</v>
      </c>
      <c r="I10" s="415">
        <v>40000</v>
      </c>
      <c r="J10" s="415"/>
      <c r="K10" s="301"/>
      <c r="L10" s="301"/>
    </row>
    <row r="11" spans="1:15" s="98" customFormat="1" ht="12.75">
      <c r="A11" s="131" t="s">
        <v>86</v>
      </c>
      <c r="B11" s="531">
        <v>41</v>
      </c>
      <c r="C11" s="122"/>
      <c r="D11" s="122">
        <v>641001</v>
      </c>
      <c r="E11" s="95" t="s">
        <v>313</v>
      </c>
      <c r="F11" s="303">
        <v>14000</v>
      </c>
      <c r="G11" s="303">
        <v>13000</v>
      </c>
      <c r="H11" s="415">
        <v>12000</v>
      </c>
      <c r="I11" s="415">
        <v>12000</v>
      </c>
      <c r="J11" s="415"/>
      <c r="K11" s="306"/>
      <c r="L11" s="306"/>
      <c r="M11"/>
      <c r="O11" s="266"/>
    </row>
    <row r="12" spans="1:12" ht="12.75">
      <c r="A12" s="131" t="s">
        <v>88</v>
      </c>
      <c r="B12" s="133"/>
      <c r="C12" s="84" t="s">
        <v>314</v>
      </c>
      <c r="D12" s="584" t="s">
        <v>315</v>
      </c>
      <c r="E12" s="584"/>
      <c r="F12" s="298">
        <f aca="true" t="shared" si="3" ref="F12:L12">SUM(F13:F23)</f>
        <v>10247.029999999997</v>
      </c>
      <c r="G12" s="298">
        <f t="shared" si="3"/>
        <v>10703.09</v>
      </c>
      <c r="H12" s="412">
        <f t="shared" si="3"/>
        <v>10900</v>
      </c>
      <c r="I12" s="412">
        <f t="shared" si="3"/>
        <v>11206</v>
      </c>
      <c r="J12" s="412">
        <f t="shared" si="3"/>
        <v>0</v>
      </c>
      <c r="K12" s="298">
        <f t="shared" si="3"/>
        <v>0</v>
      </c>
      <c r="L12" s="298">
        <f t="shared" si="3"/>
        <v>0</v>
      </c>
    </row>
    <row r="13" spans="1:13" s="98" customFormat="1" ht="12.75">
      <c r="A13" s="131" t="s">
        <v>90</v>
      </c>
      <c r="B13" s="122">
        <v>41</v>
      </c>
      <c r="C13" s="122"/>
      <c r="D13" s="94">
        <v>611</v>
      </c>
      <c r="E13" s="95" t="s">
        <v>316</v>
      </c>
      <c r="F13" s="303">
        <v>6403.9</v>
      </c>
      <c r="G13" s="303">
        <v>6869.19</v>
      </c>
      <c r="H13" s="303">
        <v>6000</v>
      </c>
      <c r="I13" s="303">
        <v>4900</v>
      </c>
      <c r="J13" s="303"/>
      <c r="K13" s="306"/>
      <c r="L13" s="306"/>
      <c r="M13"/>
    </row>
    <row r="14" spans="1:16" ht="12.75">
      <c r="A14" s="131" t="s">
        <v>92</v>
      </c>
      <c r="B14" s="115">
        <v>41</v>
      </c>
      <c r="C14" s="115"/>
      <c r="D14" s="115">
        <v>612001</v>
      </c>
      <c r="E14" s="89" t="s">
        <v>317</v>
      </c>
      <c r="F14" s="299">
        <v>325.94</v>
      </c>
      <c r="G14" s="299">
        <v>328.82</v>
      </c>
      <c r="H14" s="299">
        <v>1000</v>
      </c>
      <c r="I14" s="299">
        <v>0</v>
      </c>
      <c r="J14" s="299"/>
      <c r="K14" s="301"/>
      <c r="L14" s="301"/>
      <c r="N14" s="135"/>
      <c r="O14" s="135"/>
      <c r="P14" s="135"/>
    </row>
    <row r="15" spans="1:16" ht="12.75">
      <c r="A15" s="131" t="s">
        <v>94</v>
      </c>
      <c r="B15" s="115">
        <v>41</v>
      </c>
      <c r="C15" s="115"/>
      <c r="D15" s="88">
        <v>614</v>
      </c>
      <c r="E15" s="89" t="s">
        <v>89</v>
      </c>
      <c r="F15" s="299">
        <v>40</v>
      </c>
      <c r="G15" s="299">
        <v>0</v>
      </c>
      <c r="H15" s="299"/>
      <c r="I15" s="299">
        <v>0</v>
      </c>
      <c r="J15" s="299"/>
      <c r="K15" s="301"/>
      <c r="L15" s="301"/>
      <c r="N15" s="136"/>
      <c r="O15" s="137"/>
      <c r="P15" s="138"/>
    </row>
    <row r="16" spans="1:16" ht="12.75">
      <c r="A16" s="131" t="s">
        <v>96</v>
      </c>
      <c r="B16" s="115">
        <v>41</v>
      </c>
      <c r="C16" s="115"/>
      <c r="D16" s="88">
        <v>620</v>
      </c>
      <c r="E16" s="89" t="s">
        <v>91</v>
      </c>
      <c r="F16" s="299">
        <v>2379.69</v>
      </c>
      <c r="G16" s="299">
        <v>2333.42</v>
      </c>
      <c r="H16" s="299">
        <v>2500</v>
      </c>
      <c r="I16" s="299">
        <v>2521</v>
      </c>
      <c r="J16" s="299"/>
      <c r="K16" s="301"/>
      <c r="L16" s="301"/>
      <c r="N16" s="136"/>
      <c r="O16" s="137"/>
      <c r="P16" s="138"/>
    </row>
    <row r="17" spans="1:16" ht="12.75">
      <c r="A17" s="131" t="s">
        <v>98</v>
      </c>
      <c r="B17" s="115">
        <v>41</v>
      </c>
      <c r="C17" s="115"/>
      <c r="D17" s="88">
        <v>642012</v>
      </c>
      <c r="E17" s="89" t="s">
        <v>897</v>
      </c>
      <c r="F17" s="299"/>
      <c r="G17" s="299"/>
      <c r="H17" s="299"/>
      <c r="I17" s="299">
        <v>2816</v>
      </c>
      <c r="J17" s="299"/>
      <c r="K17" s="301"/>
      <c r="L17" s="301"/>
      <c r="N17" s="136"/>
      <c r="O17" s="137"/>
      <c r="P17" s="138"/>
    </row>
    <row r="18" spans="1:16" ht="12.75">
      <c r="A18" s="131" t="s">
        <v>162</v>
      </c>
      <c r="B18" s="115">
        <v>41</v>
      </c>
      <c r="C18" s="115"/>
      <c r="D18" s="115">
        <v>637016</v>
      </c>
      <c r="E18" s="89" t="s">
        <v>93</v>
      </c>
      <c r="F18" s="299">
        <v>90.07</v>
      </c>
      <c r="G18" s="299">
        <v>89.13</v>
      </c>
      <c r="H18" s="299">
        <v>100</v>
      </c>
      <c r="I18" s="299">
        <v>47</v>
      </c>
      <c r="J18" s="299"/>
      <c r="K18" s="301"/>
      <c r="L18" s="301"/>
      <c r="N18" s="135"/>
      <c r="O18" s="135"/>
      <c r="P18" s="135"/>
    </row>
    <row r="19" spans="1:16" ht="12.75">
      <c r="A19" s="131" t="s">
        <v>201</v>
      </c>
      <c r="B19" s="115">
        <v>41</v>
      </c>
      <c r="C19" s="115"/>
      <c r="D19" s="115">
        <v>642015</v>
      </c>
      <c r="E19" s="89" t="s">
        <v>95</v>
      </c>
      <c r="F19" s="299"/>
      <c r="G19" s="299"/>
      <c r="H19" s="299">
        <v>100</v>
      </c>
      <c r="I19" s="299">
        <v>0</v>
      </c>
      <c r="J19" s="299"/>
      <c r="K19" s="301"/>
      <c r="L19" s="301"/>
      <c r="N19" s="135"/>
      <c r="O19" s="135"/>
      <c r="P19" s="135"/>
    </row>
    <row r="20" spans="1:13" s="98" customFormat="1" ht="12.75">
      <c r="A20" s="131" t="s">
        <v>164</v>
      </c>
      <c r="B20" s="122">
        <v>41</v>
      </c>
      <c r="C20" s="122"/>
      <c r="D20" s="122">
        <v>633006</v>
      </c>
      <c r="E20" s="95" t="s">
        <v>318</v>
      </c>
      <c r="F20" s="303">
        <v>127.07</v>
      </c>
      <c r="G20" s="303">
        <v>159.42</v>
      </c>
      <c r="H20" s="303">
        <v>300</v>
      </c>
      <c r="I20" s="303">
        <v>300</v>
      </c>
      <c r="J20" s="303"/>
      <c r="K20" s="306"/>
      <c r="L20" s="306"/>
      <c r="M20"/>
    </row>
    <row r="21" spans="1:13" s="98" customFormat="1" ht="12.75">
      <c r="A21" s="131" t="s">
        <v>167</v>
      </c>
      <c r="B21" s="122">
        <v>41</v>
      </c>
      <c r="C21" s="122"/>
      <c r="D21" s="122">
        <v>634004</v>
      </c>
      <c r="E21" s="95" t="s">
        <v>319</v>
      </c>
      <c r="F21" s="303"/>
      <c r="G21" s="303"/>
      <c r="H21" s="303"/>
      <c r="I21" s="303"/>
      <c r="J21" s="303"/>
      <c r="K21" s="306"/>
      <c r="L21" s="306"/>
      <c r="M21"/>
    </row>
    <row r="22" spans="1:12" ht="12.75">
      <c r="A22" s="131" t="s">
        <v>100</v>
      </c>
      <c r="B22" s="176">
        <v>41</v>
      </c>
      <c r="C22" s="176"/>
      <c r="D22" s="139">
        <v>637014</v>
      </c>
      <c r="E22" s="140" t="s">
        <v>320</v>
      </c>
      <c r="F22" s="326">
        <v>301.8</v>
      </c>
      <c r="G22" s="326">
        <v>371.91</v>
      </c>
      <c r="H22" s="299">
        <v>400</v>
      </c>
      <c r="I22" s="299">
        <v>122</v>
      </c>
      <c r="J22" s="299"/>
      <c r="K22" s="413"/>
      <c r="L22" s="413"/>
    </row>
    <row r="23" spans="1:12" ht="12.75">
      <c r="A23" s="131" t="s">
        <v>103</v>
      </c>
      <c r="B23" s="176">
        <v>41</v>
      </c>
      <c r="C23" s="176"/>
      <c r="D23" s="139">
        <v>634001</v>
      </c>
      <c r="E23" s="140" t="s">
        <v>321</v>
      </c>
      <c r="F23" s="326">
        <v>578.56</v>
      </c>
      <c r="G23" s="326">
        <v>551.2</v>
      </c>
      <c r="H23" s="299">
        <v>500</v>
      </c>
      <c r="I23" s="299">
        <v>500</v>
      </c>
      <c r="J23" s="299"/>
      <c r="K23" s="413"/>
      <c r="L23" s="413"/>
    </row>
    <row r="24" spans="1:12" ht="12.75">
      <c r="A24" s="131" t="s">
        <v>104</v>
      </c>
      <c r="B24" s="133"/>
      <c r="C24" s="84" t="s">
        <v>324</v>
      </c>
      <c r="D24" s="584" t="s">
        <v>325</v>
      </c>
      <c r="E24" s="584"/>
      <c r="F24" s="298">
        <f aca="true" t="shared" si="4" ref="F24:L24">F25</f>
        <v>43039.280000000006</v>
      </c>
      <c r="G24" s="298">
        <f t="shared" si="4"/>
        <v>36160.83000000001</v>
      </c>
      <c r="H24" s="298">
        <f t="shared" si="4"/>
        <v>36320</v>
      </c>
      <c r="I24" s="298">
        <f t="shared" si="4"/>
        <v>37720</v>
      </c>
      <c r="J24" s="298">
        <f t="shared" si="4"/>
        <v>39310</v>
      </c>
      <c r="K24" s="298">
        <f t="shared" si="4"/>
        <v>39300</v>
      </c>
      <c r="L24" s="298">
        <f t="shared" si="4"/>
        <v>38850</v>
      </c>
    </row>
    <row r="25" spans="1:13" s="98" customFormat="1" ht="12.75">
      <c r="A25" s="131" t="s">
        <v>105</v>
      </c>
      <c r="B25" s="134"/>
      <c r="C25" s="93"/>
      <c r="D25" s="605" t="s">
        <v>326</v>
      </c>
      <c r="E25" s="605"/>
      <c r="F25" s="302">
        <f aca="true" t="shared" si="5" ref="F25:L25">SUM(F26:F44)</f>
        <v>43039.280000000006</v>
      </c>
      <c r="G25" s="302">
        <f t="shared" si="5"/>
        <v>36160.83000000001</v>
      </c>
      <c r="H25" s="302">
        <f t="shared" si="5"/>
        <v>36320</v>
      </c>
      <c r="I25" s="302">
        <f t="shared" si="5"/>
        <v>37720</v>
      </c>
      <c r="J25" s="302">
        <f t="shared" si="5"/>
        <v>39310</v>
      </c>
      <c r="K25" s="302">
        <f t="shared" si="5"/>
        <v>39300</v>
      </c>
      <c r="L25" s="302">
        <f t="shared" si="5"/>
        <v>38850</v>
      </c>
      <c r="M25"/>
    </row>
    <row r="26" spans="1:12" ht="12.75">
      <c r="A26" s="131" t="s">
        <v>106</v>
      </c>
      <c r="B26" s="115">
        <v>41</v>
      </c>
      <c r="C26" s="115"/>
      <c r="D26" s="88">
        <v>611</v>
      </c>
      <c r="E26" s="89" t="s">
        <v>316</v>
      </c>
      <c r="F26" s="299">
        <v>14231</v>
      </c>
      <c r="G26" s="299">
        <v>15764.84</v>
      </c>
      <c r="H26" s="299">
        <v>14200</v>
      </c>
      <c r="I26" s="299">
        <v>12200</v>
      </c>
      <c r="J26" s="299">
        <v>12000</v>
      </c>
      <c r="K26" s="301">
        <v>15000</v>
      </c>
      <c r="L26" s="301">
        <v>15000</v>
      </c>
    </row>
    <row r="27" spans="1:12" ht="12.75">
      <c r="A27" s="131" t="s">
        <v>107</v>
      </c>
      <c r="B27" s="115">
        <v>41</v>
      </c>
      <c r="C27" s="115"/>
      <c r="D27" s="115">
        <v>612001</v>
      </c>
      <c r="E27" s="89" t="s">
        <v>317</v>
      </c>
      <c r="F27" s="299">
        <v>1525.5</v>
      </c>
      <c r="G27" s="299">
        <v>1573.79</v>
      </c>
      <c r="H27" s="299">
        <v>1500</v>
      </c>
      <c r="I27" s="299">
        <v>1500</v>
      </c>
      <c r="J27" s="299">
        <v>3500</v>
      </c>
      <c r="K27" s="301">
        <v>3500</v>
      </c>
      <c r="L27" s="301">
        <v>3500</v>
      </c>
    </row>
    <row r="28" spans="1:12" ht="12.75">
      <c r="A28" s="131" t="s">
        <v>108</v>
      </c>
      <c r="B28" s="115">
        <v>41</v>
      </c>
      <c r="C28" s="115"/>
      <c r="D28" s="115">
        <v>612002</v>
      </c>
      <c r="E28" s="89" t="s">
        <v>327</v>
      </c>
      <c r="F28" s="299">
        <v>0</v>
      </c>
      <c r="G28" s="299">
        <v>0</v>
      </c>
      <c r="H28" s="299">
        <f>F28*1.002</f>
        <v>0</v>
      </c>
      <c r="I28" s="299">
        <f>G28*1.002</f>
        <v>0</v>
      </c>
      <c r="J28" s="299"/>
      <c r="K28" s="301">
        <v>0</v>
      </c>
      <c r="L28" s="301">
        <v>0</v>
      </c>
    </row>
    <row r="29" spans="1:12" ht="12.75">
      <c r="A29" s="131" t="s">
        <v>109</v>
      </c>
      <c r="B29" s="115">
        <v>41</v>
      </c>
      <c r="C29" s="115"/>
      <c r="D29" s="88">
        <v>614</v>
      </c>
      <c r="E29" s="89" t="s">
        <v>89</v>
      </c>
      <c r="F29" s="299">
        <v>290</v>
      </c>
      <c r="G29" s="299">
        <v>0</v>
      </c>
      <c r="H29" s="299"/>
      <c r="I29" s="299"/>
      <c r="J29" s="299">
        <v>500</v>
      </c>
      <c r="K29" s="301">
        <v>500</v>
      </c>
      <c r="L29" s="301">
        <v>50</v>
      </c>
    </row>
    <row r="30" spans="1:12" ht="12.75">
      <c r="A30" s="131" t="s">
        <v>110</v>
      </c>
      <c r="B30" s="115">
        <v>41</v>
      </c>
      <c r="C30" s="115"/>
      <c r="D30" s="88">
        <v>620</v>
      </c>
      <c r="E30" s="89" t="s">
        <v>91</v>
      </c>
      <c r="F30" s="299">
        <v>5515.97</v>
      </c>
      <c r="G30" s="299">
        <v>5668.99</v>
      </c>
      <c r="H30" s="299">
        <v>4300</v>
      </c>
      <c r="I30" s="299">
        <v>2800</v>
      </c>
      <c r="J30" s="299">
        <v>5000</v>
      </c>
      <c r="K30" s="301">
        <v>5000</v>
      </c>
      <c r="L30" s="301">
        <v>5000</v>
      </c>
    </row>
    <row r="31" spans="1:12" ht="12.75">
      <c r="A31" s="131" t="s">
        <v>113</v>
      </c>
      <c r="B31" s="115">
        <v>41</v>
      </c>
      <c r="C31" s="115"/>
      <c r="D31" s="88">
        <v>642012</v>
      </c>
      <c r="E31" s="89" t="s">
        <v>897</v>
      </c>
      <c r="F31" s="299"/>
      <c r="G31" s="299"/>
      <c r="H31" s="299"/>
      <c r="I31" s="299">
        <v>1400</v>
      </c>
      <c r="J31" s="299"/>
      <c r="K31" s="301"/>
      <c r="L31" s="301"/>
    </row>
    <row r="32" spans="1:12" ht="12.75">
      <c r="A32" s="131" t="s">
        <v>116</v>
      </c>
      <c r="B32" s="115">
        <v>41</v>
      </c>
      <c r="C32" s="115"/>
      <c r="D32" s="115">
        <v>637016</v>
      </c>
      <c r="E32" s="89" t="s">
        <v>93</v>
      </c>
      <c r="F32" s="299">
        <v>229.05</v>
      </c>
      <c r="G32" s="299">
        <v>205.08</v>
      </c>
      <c r="H32" s="299">
        <v>320</v>
      </c>
      <c r="I32" s="299">
        <v>320</v>
      </c>
      <c r="J32" s="299">
        <v>230</v>
      </c>
      <c r="K32" s="301">
        <v>300</v>
      </c>
      <c r="L32" s="301">
        <v>300</v>
      </c>
    </row>
    <row r="33" spans="1:12" ht="12.75">
      <c r="A33" s="131" t="s">
        <v>118</v>
      </c>
      <c r="B33" s="115">
        <v>41</v>
      </c>
      <c r="C33" s="115"/>
      <c r="D33" s="115">
        <v>642015</v>
      </c>
      <c r="E33" s="89" t="s">
        <v>95</v>
      </c>
      <c r="F33" s="299">
        <v>0</v>
      </c>
      <c r="G33" s="299">
        <v>0</v>
      </c>
      <c r="H33" s="299">
        <v>200</v>
      </c>
      <c r="I33" s="299">
        <v>200</v>
      </c>
      <c r="J33" s="299">
        <v>100</v>
      </c>
      <c r="K33" s="301">
        <v>100</v>
      </c>
      <c r="L33" s="301">
        <v>100</v>
      </c>
    </row>
    <row r="34" spans="1:12" ht="12.75">
      <c r="A34" s="131" t="s">
        <v>120</v>
      </c>
      <c r="B34" s="115">
        <v>41</v>
      </c>
      <c r="C34" s="115"/>
      <c r="D34" s="115">
        <v>632003</v>
      </c>
      <c r="E34" s="89" t="s">
        <v>159</v>
      </c>
      <c r="F34" s="299">
        <v>576.31</v>
      </c>
      <c r="G34" s="299">
        <v>483.65</v>
      </c>
      <c r="H34" s="299">
        <v>500</v>
      </c>
      <c r="I34" s="299">
        <v>500</v>
      </c>
      <c r="J34" s="299">
        <v>480</v>
      </c>
      <c r="K34" s="301">
        <v>500</v>
      </c>
      <c r="L34" s="301">
        <v>500</v>
      </c>
    </row>
    <row r="35" spans="1:12" ht="12.75">
      <c r="A35" s="131" t="s">
        <v>122</v>
      </c>
      <c r="B35" s="115">
        <v>41</v>
      </c>
      <c r="C35" s="115"/>
      <c r="D35" s="115">
        <v>632001</v>
      </c>
      <c r="E35" s="89" t="s">
        <v>174</v>
      </c>
      <c r="F35" s="299"/>
      <c r="G35" s="299">
        <v>252.29</v>
      </c>
      <c r="H35" s="299">
        <v>1000</v>
      </c>
      <c r="I35" s="299">
        <v>1000</v>
      </c>
      <c r="J35" s="299">
        <v>1000</v>
      </c>
      <c r="K35" s="301">
        <v>0</v>
      </c>
      <c r="L35" s="301">
        <v>0</v>
      </c>
    </row>
    <row r="36" spans="1:12" ht="12.75">
      <c r="A36" s="131" t="s">
        <v>124</v>
      </c>
      <c r="B36" s="115">
        <v>41</v>
      </c>
      <c r="C36" s="115"/>
      <c r="D36" s="115">
        <v>633006</v>
      </c>
      <c r="E36" s="89" t="s">
        <v>99</v>
      </c>
      <c r="F36" s="299">
        <v>858.52</v>
      </c>
      <c r="G36" s="299">
        <v>588.87</v>
      </c>
      <c r="H36" s="299">
        <v>800</v>
      </c>
      <c r="I36" s="299">
        <v>800</v>
      </c>
      <c r="J36" s="299">
        <v>600</v>
      </c>
      <c r="K36" s="301">
        <v>300</v>
      </c>
      <c r="L36" s="301">
        <v>300</v>
      </c>
    </row>
    <row r="37" spans="1:12" ht="12.75">
      <c r="A37" s="131" t="s">
        <v>126</v>
      </c>
      <c r="B37" s="115">
        <v>41</v>
      </c>
      <c r="C37" s="115"/>
      <c r="D37" s="115">
        <v>637002</v>
      </c>
      <c r="E37" s="89" t="s">
        <v>328</v>
      </c>
      <c r="F37" s="299">
        <v>4133.4</v>
      </c>
      <c r="G37" s="299">
        <v>2380.74</v>
      </c>
      <c r="H37" s="299">
        <v>2500</v>
      </c>
      <c r="I37" s="299">
        <v>4000</v>
      </c>
      <c r="J37" s="299">
        <v>4000</v>
      </c>
      <c r="K37" s="301">
        <v>3000</v>
      </c>
      <c r="L37" s="301">
        <v>3000</v>
      </c>
    </row>
    <row r="38" spans="1:12" ht="12.75">
      <c r="A38" s="131" t="s">
        <v>128</v>
      </c>
      <c r="B38" s="115">
        <v>41</v>
      </c>
      <c r="C38" s="115"/>
      <c r="D38" s="115">
        <v>637002</v>
      </c>
      <c r="E38" s="89" t="s">
        <v>329</v>
      </c>
      <c r="F38" s="299">
        <v>145</v>
      </c>
      <c r="G38" s="299">
        <v>500</v>
      </c>
      <c r="H38" s="299">
        <v>500</v>
      </c>
      <c r="I38" s="299">
        <v>500</v>
      </c>
      <c r="J38" s="299">
        <v>500</v>
      </c>
      <c r="K38" s="301">
        <v>500</v>
      </c>
      <c r="L38" s="301">
        <v>500</v>
      </c>
    </row>
    <row r="39" spans="1:12" ht="12.75">
      <c r="A39" s="131" t="s">
        <v>130</v>
      </c>
      <c r="B39" s="115">
        <v>41</v>
      </c>
      <c r="C39" s="115"/>
      <c r="D39" s="115">
        <v>637002</v>
      </c>
      <c r="E39" s="89" t="s">
        <v>330</v>
      </c>
      <c r="F39" s="299"/>
      <c r="G39" s="299">
        <v>22.65</v>
      </c>
      <c r="H39" s="299">
        <v>1000</v>
      </c>
      <c r="I39" s="299">
        <v>1000</v>
      </c>
      <c r="J39" s="299">
        <v>500</v>
      </c>
      <c r="K39" s="301">
        <v>500</v>
      </c>
      <c r="L39" s="301">
        <v>500</v>
      </c>
    </row>
    <row r="40" spans="1:12" ht="12.75">
      <c r="A40" s="131" t="s">
        <v>132</v>
      </c>
      <c r="B40" s="115">
        <v>41</v>
      </c>
      <c r="C40" s="115"/>
      <c r="D40" s="115">
        <v>637002</v>
      </c>
      <c r="E40" s="89" t="s">
        <v>331</v>
      </c>
      <c r="F40" s="299"/>
      <c r="G40" s="299">
        <v>1324</v>
      </c>
      <c r="H40" s="299">
        <v>2000</v>
      </c>
      <c r="I40" s="299">
        <v>1500</v>
      </c>
      <c r="J40" s="299">
        <v>1500</v>
      </c>
      <c r="K40" s="301">
        <v>2000</v>
      </c>
      <c r="L40" s="301">
        <v>2000</v>
      </c>
    </row>
    <row r="41" spans="1:13" s="111" customFormat="1" ht="12.75">
      <c r="A41" s="131" t="s">
        <v>134</v>
      </c>
      <c r="B41" s="115">
        <v>41</v>
      </c>
      <c r="C41" s="115"/>
      <c r="D41" s="107">
        <v>637014</v>
      </c>
      <c r="E41" s="141" t="s">
        <v>320</v>
      </c>
      <c r="F41" s="299">
        <v>1140.15</v>
      </c>
      <c r="G41" s="299">
        <v>1091.31</v>
      </c>
      <c r="H41" s="299">
        <v>1400</v>
      </c>
      <c r="I41" s="299">
        <v>1200</v>
      </c>
      <c r="J41" s="299">
        <v>900</v>
      </c>
      <c r="K41" s="301">
        <v>1400</v>
      </c>
      <c r="L41" s="301">
        <v>1400</v>
      </c>
      <c r="M41"/>
    </row>
    <row r="42" spans="1:13" s="111" customFormat="1" ht="12.75">
      <c r="A42" s="131" t="s">
        <v>135</v>
      </c>
      <c r="B42" s="115">
        <v>111</v>
      </c>
      <c r="C42" s="115"/>
      <c r="D42" s="107">
        <v>637002</v>
      </c>
      <c r="E42" s="141" t="s">
        <v>332</v>
      </c>
      <c r="F42" s="299">
        <v>5400</v>
      </c>
      <c r="G42" s="299">
        <v>3650</v>
      </c>
      <c r="H42" s="299">
        <v>3500</v>
      </c>
      <c r="I42" s="299">
        <v>4800</v>
      </c>
      <c r="J42" s="299">
        <v>4500</v>
      </c>
      <c r="K42" s="301">
        <v>3500</v>
      </c>
      <c r="L42" s="301">
        <v>3500</v>
      </c>
      <c r="M42"/>
    </row>
    <row r="43" spans="1:13" s="111" customFormat="1" ht="12.75">
      <c r="A43" s="131" t="s">
        <v>222</v>
      </c>
      <c r="B43" s="87" t="s">
        <v>831</v>
      </c>
      <c r="C43" s="87"/>
      <c r="D43" s="107">
        <v>637002</v>
      </c>
      <c r="E43" s="141" t="s">
        <v>333</v>
      </c>
      <c r="F43" s="299">
        <v>8514.58</v>
      </c>
      <c r="G43" s="299">
        <v>2504.62</v>
      </c>
      <c r="H43" s="299">
        <v>2400</v>
      </c>
      <c r="I43" s="299">
        <v>4000</v>
      </c>
      <c r="J43" s="299">
        <v>4000</v>
      </c>
      <c r="K43" s="301">
        <v>3000</v>
      </c>
      <c r="L43" s="301">
        <v>3000</v>
      </c>
      <c r="M43"/>
    </row>
    <row r="44" spans="1:13" s="111" customFormat="1" ht="12.75">
      <c r="A44" s="131" t="s">
        <v>137</v>
      </c>
      <c r="B44" s="115">
        <v>111</v>
      </c>
      <c r="C44" s="115"/>
      <c r="D44" s="107">
        <v>637004</v>
      </c>
      <c r="E44" s="141" t="s">
        <v>149</v>
      </c>
      <c r="F44" s="299">
        <v>479.8</v>
      </c>
      <c r="G44" s="299">
        <v>150</v>
      </c>
      <c r="H44" s="299">
        <v>200</v>
      </c>
      <c r="I44" s="299">
        <v>0</v>
      </c>
      <c r="J44" s="299"/>
      <c r="K44" s="301">
        <v>200</v>
      </c>
      <c r="L44" s="301">
        <v>200</v>
      </c>
      <c r="M44"/>
    </row>
    <row r="45" spans="1:12" ht="12.75">
      <c r="A45" s="131" t="s">
        <v>178</v>
      </c>
      <c r="B45" s="83"/>
      <c r="C45" s="84" t="s">
        <v>227</v>
      </c>
      <c r="D45" s="617" t="s">
        <v>942</v>
      </c>
      <c r="E45" s="617"/>
      <c r="F45" s="298">
        <f aca="true" t="shared" si="6" ref="F45:L45">SUM(F46)</f>
        <v>0</v>
      </c>
      <c r="G45" s="298">
        <f t="shared" si="6"/>
        <v>0</v>
      </c>
      <c r="H45" s="298">
        <f t="shared" si="6"/>
        <v>0</v>
      </c>
      <c r="I45" s="298">
        <f t="shared" si="6"/>
        <v>0</v>
      </c>
      <c r="J45" s="298">
        <f t="shared" si="6"/>
        <v>25400</v>
      </c>
      <c r="K45" s="298">
        <f t="shared" si="6"/>
        <v>25400</v>
      </c>
      <c r="L45" s="298">
        <f t="shared" si="6"/>
        <v>25400</v>
      </c>
    </row>
    <row r="46" spans="1:12" ht="12.75">
      <c r="A46" s="131" t="s">
        <v>138</v>
      </c>
      <c r="B46" s="83"/>
      <c r="C46" s="87"/>
      <c r="D46" s="616" t="s">
        <v>942</v>
      </c>
      <c r="E46" s="616"/>
      <c r="F46" s="302">
        <f aca="true" t="shared" si="7" ref="F46:L46">SUM(F47:F57)</f>
        <v>0</v>
      </c>
      <c r="G46" s="302">
        <f t="shared" si="7"/>
        <v>0</v>
      </c>
      <c r="H46" s="302">
        <f t="shared" si="7"/>
        <v>0</v>
      </c>
      <c r="I46" s="302">
        <f t="shared" si="7"/>
        <v>0</v>
      </c>
      <c r="J46" s="302">
        <f t="shared" si="7"/>
        <v>25400</v>
      </c>
      <c r="K46" s="302">
        <f t="shared" si="7"/>
        <v>25400</v>
      </c>
      <c r="L46" s="302">
        <f t="shared" si="7"/>
        <v>25400</v>
      </c>
    </row>
    <row r="47" spans="1:12" ht="12.75">
      <c r="A47" s="131" t="s">
        <v>139</v>
      </c>
      <c r="B47" s="516">
        <v>41</v>
      </c>
      <c r="C47" s="93"/>
      <c r="D47" s="94">
        <v>611</v>
      </c>
      <c r="E47" s="95" t="s">
        <v>85</v>
      </c>
      <c r="F47" s="299">
        <v>0</v>
      </c>
      <c r="G47" s="299">
        <v>0</v>
      </c>
      <c r="H47" s="299"/>
      <c r="I47" s="300">
        <v>0</v>
      </c>
      <c r="J47" s="299">
        <v>15000</v>
      </c>
      <c r="K47" s="299">
        <v>15000</v>
      </c>
      <c r="L47" s="299">
        <v>15000</v>
      </c>
    </row>
    <row r="48" spans="1:12" ht="12.75">
      <c r="A48" s="131" t="s">
        <v>140</v>
      </c>
      <c r="B48" s="517">
        <v>41</v>
      </c>
      <c r="C48" s="87"/>
      <c r="D48" s="115">
        <v>612001</v>
      </c>
      <c r="E48" s="89" t="s">
        <v>87</v>
      </c>
      <c r="F48" s="299">
        <v>0</v>
      </c>
      <c r="G48" s="299">
        <v>0</v>
      </c>
      <c r="H48" s="299"/>
      <c r="I48" s="300">
        <v>0</v>
      </c>
      <c r="J48" s="299">
        <v>2000</v>
      </c>
      <c r="K48" s="299">
        <v>2000</v>
      </c>
      <c r="L48" s="299">
        <v>2000</v>
      </c>
    </row>
    <row r="49" spans="1:12" ht="12.75">
      <c r="A49" s="131" t="s">
        <v>183</v>
      </c>
      <c r="B49" s="517">
        <v>41</v>
      </c>
      <c r="C49" s="87"/>
      <c r="D49" s="115">
        <v>612002</v>
      </c>
      <c r="E49" s="89" t="s">
        <v>198</v>
      </c>
      <c r="F49" s="299">
        <v>0</v>
      </c>
      <c r="G49" s="299">
        <v>0</v>
      </c>
      <c r="H49" s="299"/>
      <c r="I49" s="300">
        <v>0</v>
      </c>
      <c r="J49" s="299">
        <v>500</v>
      </c>
      <c r="K49" s="299">
        <v>500</v>
      </c>
      <c r="L49" s="299">
        <v>500</v>
      </c>
    </row>
    <row r="50" spans="1:12" ht="12.75">
      <c r="A50" s="131" t="s">
        <v>186</v>
      </c>
      <c r="B50" s="517">
        <v>41</v>
      </c>
      <c r="C50" s="87"/>
      <c r="D50" s="88">
        <v>614</v>
      </c>
      <c r="E50" s="89" t="s">
        <v>89</v>
      </c>
      <c r="F50" s="299">
        <v>0</v>
      </c>
      <c r="G50" s="299">
        <v>0</v>
      </c>
      <c r="H50" s="299"/>
      <c r="I50" s="300">
        <v>0</v>
      </c>
      <c r="J50" s="299">
        <v>500</v>
      </c>
      <c r="K50" s="299">
        <v>500</v>
      </c>
      <c r="L50" s="299">
        <v>500</v>
      </c>
    </row>
    <row r="51" spans="1:12" ht="12.75">
      <c r="A51" s="131" t="s">
        <v>188</v>
      </c>
      <c r="B51" s="517">
        <v>41</v>
      </c>
      <c r="C51" s="87"/>
      <c r="D51" s="88">
        <v>620</v>
      </c>
      <c r="E51" s="89" t="s">
        <v>91</v>
      </c>
      <c r="F51" s="299">
        <v>0</v>
      </c>
      <c r="G51" s="299">
        <v>0</v>
      </c>
      <c r="H51" s="299"/>
      <c r="I51" s="300">
        <v>0</v>
      </c>
      <c r="J51" s="299">
        <v>6000</v>
      </c>
      <c r="K51" s="299">
        <v>6000</v>
      </c>
      <c r="L51" s="299">
        <v>6000</v>
      </c>
    </row>
    <row r="52" spans="1:12" s="98" customFormat="1" ht="12.75">
      <c r="A52" s="131" t="s">
        <v>142</v>
      </c>
      <c r="B52" s="517">
        <v>41</v>
      </c>
      <c r="C52" s="87"/>
      <c r="D52" s="88">
        <v>633006</v>
      </c>
      <c r="E52" s="89" t="s">
        <v>99</v>
      </c>
      <c r="F52" s="303">
        <v>0</v>
      </c>
      <c r="G52" s="303">
        <v>0</v>
      </c>
      <c r="H52" s="303"/>
      <c r="I52" s="305">
        <v>0</v>
      </c>
      <c r="J52" s="303"/>
      <c r="K52" s="303"/>
      <c r="L52" s="303"/>
    </row>
    <row r="53" spans="1:12" s="98" customFormat="1" ht="12.75">
      <c r="A53" s="131" t="s">
        <v>224</v>
      </c>
      <c r="B53" s="517">
        <v>41</v>
      </c>
      <c r="C53" s="87"/>
      <c r="D53" s="115">
        <v>637016</v>
      </c>
      <c r="E53" s="89" t="s">
        <v>93</v>
      </c>
      <c r="F53" s="303"/>
      <c r="G53" s="303"/>
      <c r="H53" s="303"/>
      <c r="I53" s="305"/>
      <c r="J53" s="303">
        <v>200</v>
      </c>
      <c r="K53" s="303">
        <v>200</v>
      </c>
      <c r="L53" s="303">
        <v>200</v>
      </c>
    </row>
    <row r="54" spans="1:12" s="98" customFormat="1" ht="12.75">
      <c r="A54" s="131" t="s">
        <v>144</v>
      </c>
      <c r="B54" s="517">
        <v>41</v>
      </c>
      <c r="C54" s="87"/>
      <c r="D54" s="115">
        <v>642015</v>
      </c>
      <c r="E54" s="89" t="s">
        <v>95</v>
      </c>
      <c r="F54" s="303"/>
      <c r="G54" s="303"/>
      <c r="H54" s="303"/>
      <c r="I54" s="305"/>
      <c r="J54" s="303">
        <v>200</v>
      </c>
      <c r="K54" s="303">
        <v>200</v>
      </c>
      <c r="L54" s="303">
        <v>200</v>
      </c>
    </row>
    <row r="55" spans="1:12" s="98" customFormat="1" ht="12.75">
      <c r="A55" s="131" t="s">
        <v>145</v>
      </c>
      <c r="B55" s="517">
        <v>41</v>
      </c>
      <c r="C55" s="87"/>
      <c r="D55" s="115">
        <v>637014</v>
      </c>
      <c r="E55" s="89" t="s">
        <v>97</v>
      </c>
      <c r="F55" s="303"/>
      <c r="G55" s="303"/>
      <c r="H55" s="303"/>
      <c r="I55" s="305"/>
      <c r="J55" s="303">
        <v>900</v>
      </c>
      <c r="K55" s="303">
        <v>900</v>
      </c>
      <c r="L55" s="303">
        <v>900</v>
      </c>
    </row>
    <row r="56" spans="1:12" s="98" customFormat="1" ht="12.75">
      <c r="A56" s="131" t="s">
        <v>146</v>
      </c>
      <c r="B56" s="517">
        <v>41</v>
      </c>
      <c r="C56" s="87"/>
      <c r="D56" s="115">
        <v>632003</v>
      </c>
      <c r="E56" s="89" t="s">
        <v>159</v>
      </c>
      <c r="F56" s="303"/>
      <c r="G56" s="303"/>
      <c r="H56" s="303"/>
      <c r="I56" s="305"/>
      <c r="J56" s="303">
        <v>100</v>
      </c>
      <c r="K56" s="303">
        <v>100</v>
      </c>
      <c r="L56" s="303">
        <v>100</v>
      </c>
    </row>
    <row r="57" spans="1:12" s="98" customFormat="1" ht="12.75">
      <c r="A57" s="131" t="s">
        <v>228</v>
      </c>
      <c r="B57" s="517">
        <v>41</v>
      </c>
      <c r="C57" s="87"/>
      <c r="D57" s="115">
        <v>642012</v>
      </c>
      <c r="E57" s="89" t="s">
        <v>226</v>
      </c>
      <c r="F57" s="303"/>
      <c r="G57" s="303"/>
      <c r="H57" s="303"/>
      <c r="I57" s="305"/>
      <c r="J57" s="303"/>
      <c r="K57" s="303"/>
      <c r="L57" s="303"/>
    </row>
    <row r="58" spans="1:12" ht="12.75">
      <c r="A58" s="131" t="s">
        <v>148</v>
      </c>
      <c r="B58" s="104"/>
      <c r="C58" s="105" t="s">
        <v>334</v>
      </c>
      <c r="D58" s="84" t="s">
        <v>335</v>
      </c>
      <c r="E58" s="124"/>
      <c r="F58" s="298">
        <f>F59+F65</f>
        <v>2688.5699999999997</v>
      </c>
      <c r="G58" s="298">
        <f aca="true" t="shared" si="8" ref="G58:L58">G59+G65</f>
        <v>528.65</v>
      </c>
      <c r="H58" s="298">
        <f>H59+H65</f>
        <v>1800</v>
      </c>
      <c r="I58" s="298">
        <f>I59+I65</f>
        <v>50</v>
      </c>
      <c r="J58" s="298">
        <f>J59+J65</f>
        <v>0</v>
      </c>
      <c r="K58" s="298">
        <f t="shared" si="8"/>
        <v>0</v>
      </c>
      <c r="L58" s="298">
        <f t="shared" si="8"/>
        <v>0</v>
      </c>
    </row>
    <row r="59" spans="1:12" ht="12.75">
      <c r="A59" s="131" t="s">
        <v>229</v>
      </c>
      <c r="B59" s="104"/>
      <c r="C59" s="142"/>
      <c r="D59" s="605" t="s">
        <v>336</v>
      </c>
      <c r="E59" s="605"/>
      <c r="F59" s="302">
        <f>SUM(F60:F64)</f>
        <v>2688.5699999999997</v>
      </c>
      <c r="G59" s="302">
        <f aca="true" t="shared" si="9" ref="G59:L59">SUM(G60:G64)</f>
        <v>528.65</v>
      </c>
      <c r="H59" s="302">
        <f>SUM(H60:H64)</f>
        <v>1300</v>
      </c>
      <c r="I59" s="302">
        <f>SUM(I60:I64)</f>
        <v>50</v>
      </c>
      <c r="J59" s="302">
        <f>SUM(J60:J64)</f>
        <v>0</v>
      </c>
      <c r="K59" s="302">
        <f t="shared" si="9"/>
        <v>0</v>
      </c>
      <c r="L59" s="302">
        <f t="shared" si="9"/>
        <v>0</v>
      </c>
    </row>
    <row r="60" spans="1:12" ht="12.75">
      <c r="A60" s="131" t="s">
        <v>150</v>
      </c>
      <c r="B60" s="104">
        <v>41</v>
      </c>
      <c r="C60" s="106"/>
      <c r="D60" s="106">
        <v>631002</v>
      </c>
      <c r="E60" s="95" t="s">
        <v>141</v>
      </c>
      <c r="F60" s="299">
        <v>796.6</v>
      </c>
      <c r="G60" s="299">
        <v>528.65</v>
      </c>
      <c r="H60" s="299"/>
      <c r="I60" s="299">
        <v>50</v>
      </c>
      <c r="J60" s="299"/>
      <c r="K60" s="301"/>
      <c r="L60" s="301"/>
    </row>
    <row r="61" spans="1:12" ht="12.75">
      <c r="A61" s="131" t="s">
        <v>231</v>
      </c>
      <c r="B61" s="104">
        <v>41</v>
      </c>
      <c r="C61" s="106"/>
      <c r="D61" s="106">
        <v>634001</v>
      </c>
      <c r="E61" s="95" t="s">
        <v>337</v>
      </c>
      <c r="F61" s="299">
        <v>870</v>
      </c>
      <c r="G61" s="299">
        <v>0</v>
      </c>
      <c r="H61" s="299">
        <v>500</v>
      </c>
      <c r="I61" s="299">
        <v>0</v>
      </c>
      <c r="J61" s="299"/>
      <c r="K61" s="301"/>
      <c r="L61" s="301"/>
    </row>
    <row r="62" spans="1:12" ht="12.75">
      <c r="A62" s="131" t="s">
        <v>232</v>
      </c>
      <c r="B62" s="104">
        <v>41</v>
      </c>
      <c r="C62" s="106"/>
      <c r="D62" s="106">
        <v>637004</v>
      </c>
      <c r="E62" s="95" t="s">
        <v>149</v>
      </c>
      <c r="F62" s="299"/>
      <c r="G62" s="299">
        <v>0</v>
      </c>
      <c r="H62" s="299"/>
      <c r="I62" s="299"/>
      <c r="J62" s="299"/>
      <c r="K62" s="301"/>
      <c r="L62" s="301"/>
    </row>
    <row r="63" spans="1:12" ht="12.75">
      <c r="A63" s="131" t="s">
        <v>234</v>
      </c>
      <c r="B63" s="104">
        <v>41</v>
      </c>
      <c r="C63" s="106"/>
      <c r="D63" s="106">
        <v>637027</v>
      </c>
      <c r="E63" s="95" t="s">
        <v>151</v>
      </c>
      <c r="F63" s="299">
        <v>100.93</v>
      </c>
      <c r="G63" s="299">
        <v>0</v>
      </c>
      <c r="H63" s="299"/>
      <c r="I63" s="299"/>
      <c r="J63" s="299"/>
      <c r="K63" s="301"/>
      <c r="L63" s="301"/>
    </row>
    <row r="64" spans="1:12" ht="13.5" thickBot="1">
      <c r="A64" s="131" t="s">
        <v>236</v>
      </c>
      <c r="B64" s="143">
        <v>41</v>
      </c>
      <c r="C64" s="144"/>
      <c r="D64" s="144">
        <v>637036</v>
      </c>
      <c r="E64" s="145" t="s">
        <v>338</v>
      </c>
      <c r="F64" s="362">
        <v>921.04</v>
      </c>
      <c r="G64" s="362">
        <v>0</v>
      </c>
      <c r="H64" s="362">
        <v>800</v>
      </c>
      <c r="I64" s="362">
        <v>0</v>
      </c>
      <c r="J64" s="362"/>
      <c r="K64" s="414"/>
      <c r="L64" s="414"/>
    </row>
    <row r="65" spans="1:12" ht="12.75">
      <c r="A65" s="131" t="s">
        <v>237</v>
      </c>
      <c r="B65" s="104"/>
      <c r="C65" s="106"/>
      <c r="D65" s="605" t="s">
        <v>339</v>
      </c>
      <c r="E65" s="605"/>
      <c r="F65" s="302">
        <f>SUM(F66:F68)</f>
        <v>0</v>
      </c>
      <c r="G65" s="302">
        <f aca="true" t="shared" si="10" ref="G65:L65">SUM(G66:G68)</f>
        <v>0</v>
      </c>
      <c r="H65" s="302">
        <f>SUM(H66:H68)</f>
        <v>500</v>
      </c>
      <c r="I65" s="302">
        <f>SUM(I66:I68)</f>
        <v>0</v>
      </c>
      <c r="J65" s="302">
        <f>SUM(J66:J68)</f>
        <v>0</v>
      </c>
      <c r="K65" s="302">
        <f t="shared" si="10"/>
        <v>0</v>
      </c>
      <c r="L65" s="302">
        <f t="shared" si="10"/>
        <v>0</v>
      </c>
    </row>
    <row r="66" spans="1:12" ht="12.75">
      <c r="A66" s="131" t="s">
        <v>240</v>
      </c>
      <c r="B66" s="104">
        <v>41</v>
      </c>
      <c r="C66" s="106"/>
      <c r="D66" s="106">
        <v>633006</v>
      </c>
      <c r="E66" s="95" t="s">
        <v>99</v>
      </c>
      <c r="F66" s="299"/>
      <c r="G66" s="299">
        <v>0</v>
      </c>
      <c r="H66" s="299">
        <v>200</v>
      </c>
      <c r="I66" s="299">
        <v>0</v>
      </c>
      <c r="J66" s="299"/>
      <c r="K66" s="301"/>
      <c r="L66" s="301"/>
    </row>
    <row r="67" spans="1:12" ht="12.75">
      <c r="A67" s="131" t="s">
        <v>242</v>
      </c>
      <c r="B67" s="104">
        <v>41</v>
      </c>
      <c r="C67" s="106"/>
      <c r="D67" s="106">
        <v>637002</v>
      </c>
      <c r="E67" s="95" t="s">
        <v>340</v>
      </c>
      <c r="F67" s="299"/>
      <c r="G67" s="299">
        <v>0</v>
      </c>
      <c r="H67" s="299">
        <v>100</v>
      </c>
      <c r="I67" s="299">
        <v>0</v>
      </c>
      <c r="J67" s="299"/>
      <c r="K67" s="301"/>
      <c r="L67" s="301"/>
    </row>
    <row r="68" spans="1:12" ht="12.75">
      <c r="A68" s="131" t="s">
        <v>243</v>
      </c>
      <c r="B68" s="104">
        <v>41</v>
      </c>
      <c r="C68" s="106"/>
      <c r="D68" s="106">
        <v>637036</v>
      </c>
      <c r="E68" s="95" t="s">
        <v>338</v>
      </c>
      <c r="F68" s="299"/>
      <c r="G68" s="299">
        <v>0</v>
      </c>
      <c r="H68" s="299">
        <v>200</v>
      </c>
      <c r="I68" s="299">
        <v>0</v>
      </c>
      <c r="J68" s="299"/>
      <c r="K68" s="301"/>
      <c r="L68" s="301"/>
    </row>
  </sheetData>
  <sheetProtection selectLockedCells="1" selectUnlockedCells="1"/>
  <mergeCells count="23">
    <mergeCell ref="D45:E45"/>
    <mergeCell ref="D12:E12"/>
    <mergeCell ref="I5:I6"/>
    <mergeCell ref="H5:H6"/>
    <mergeCell ref="K5:K6"/>
    <mergeCell ref="F4:L4"/>
    <mergeCell ref="D65:E65"/>
    <mergeCell ref="J5:J6"/>
    <mergeCell ref="B7:E7"/>
    <mergeCell ref="C8:E8"/>
    <mergeCell ref="D9:E9"/>
    <mergeCell ref="D46:E46"/>
    <mergeCell ref="D59:E59"/>
    <mergeCell ref="D25:E25"/>
    <mergeCell ref="F5:F6"/>
    <mergeCell ref="D24:E24"/>
    <mergeCell ref="A1:K1"/>
    <mergeCell ref="A3:A6"/>
    <mergeCell ref="B3:C6"/>
    <mergeCell ref="D3:E6"/>
    <mergeCell ref="F3:L3"/>
    <mergeCell ref="G5:G6"/>
    <mergeCell ref="L5:L6"/>
  </mergeCells>
  <printOptions horizontalCentered="1"/>
  <pageMargins left="0" right="0" top="0.19652777777777777" bottom="0.5902777777777778" header="0.5118055555555555" footer="0.5118055555555555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2015-12-04T09:33:43Z</cp:lastPrinted>
  <dcterms:created xsi:type="dcterms:W3CDTF">2014-10-01T07:25:10Z</dcterms:created>
  <dcterms:modified xsi:type="dcterms:W3CDTF">2015-12-04T09:34:22Z</dcterms:modified>
  <cp:category/>
  <cp:version/>
  <cp:contentType/>
  <cp:contentStatus/>
</cp:coreProperties>
</file>