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firstSheet="1" activeTab="1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 BV" sheetId="6" r:id="rId6"/>
    <sheet name="11_Soc_veci BV" sheetId="7" r:id="rId7"/>
    <sheet name="10_Vnútro BV" sheetId="8" r:id="rId8"/>
    <sheet name="9_kultúra BV" sheetId="9" r:id="rId9"/>
    <sheet name="8_Vzdelávanie BV" sheetId="10" r:id="rId10"/>
    <sheet name="7_Organizačné BV" sheetId="11" r:id="rId11"/>
    <sheet name="6_ekonomika BV" sheetId="12" r:id="rId12"/>
    <sheet name="5_hospodárstvo BV+KV" sheetId="13" r:id="rId13"/>
    <sheet name="4_Infraštruktúra BV+KV" sheetId="14" r:id="rId14"/>
    <sheet name="3_Výstavba BV+KV" sheetId="15" r:id="rId15"/>
    <sheet name="2_Životné prostr BV+KV_" sheetId="16" r:id="rId16"/>
    <sheet name="1_Pôdohospodárstvo BV+ KV" sheetId="17" r:id="rId17"/>
    <sheet name="KP" sheetId="18" r:id="rId18"/>
    <sheet name="BP" sheetId="19" r:id="rId19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 BV'!$A$1:$K$123</definedName>
    <definedName name="Excel_BuiltIn_Print_Area_10_1_1">'6_ekonomika BV'!$A$1:$K$1</definedName>
    <definedName name="Excel_BuiltIn_Print_Area_11">'7_Organizačné BV'!$A$2:$K$82</definedName>
    <definedName name="Excel_BuiltIn_Print_Area_12">'6_ekonomika BV'!$A$1:$K$27</definedName>
    <definedName name="Excel_BuiltIn_Print_Area_12_1">'6_ekonomika BV'!$A$1:$K$29</definedName>
    <definedName name="Excel_BuiltIn_Print_Area_12_1_1">'5_hospodárstvo BV+KV'!$A$2:$K$54</definedName>
    <definedName name="Excel_BuiltIn_Print_Area_13">'5_hospodárstvo BV+KV'!$B$1:$K$54</definedName>
    <definedName name="Excel_BuiltIn_Print_Area_13_1">'5_hospodárstvo BV+KV'!$A$1:$K$54</definedName>
    <definedName name="Excel_BuiltIn_Print_Area_13_1_1">'3_Výstavba BV+KV'!$A$1:$K$66</definedName>
    <definedName name="Excel_BuiltIn_Print_Area_14">'4_Infraštruktúra BV+KV'!$A$1:$K$22</definedName>
    <definedName name="Excel_BuiltIn_Print_Area_15">'3_Výstavba BV+KV'!$A$1:$K$44</definedName>
    <definedName name="Excel_BuiltIn_Print_Area_17">'1_Pôdohospodárstvo BV+ KV'!$A$1:$K$14</definedName>
    <definedName name="Excel_BuiltIn_Print_Area_18">'KP'!$A$1:$G$18</definedName>
    <definedName name="Excel_BuiltIn_Print_Area_18_1_1">'BP'!$C$65:$H$97</definedName>
    <definedName name="Excel_BuiltIn_Print_Area_2_1">'Rekapitulácia'!$B$4:$F$30</definedName>
    <definedName name="Excel_BuiltIn_Print_Area_2_1_1">'Rekapitulácia'!$B$4:$F$32</definedName>
    <definedName name="Excel_BuiltIn_Print_Area_2_1_1_1">"$10_Vnútro.$#REF!$#REF!:$#REF!$#REF!"</definedName>
    <definedName name="Excel_BuiltIn_Print_Area_3_1">'14_Sumarizácia'!$A$2:$C$41</definedName>
    <definedName name="Excel_BuiltIn_Print_Area_3_1_1">'14_Sumarizácia'!$A$2:$C$42</definedName>
    <definedName name="Excel_BuiltIn_Print_Area_3_1_1_1">'13_ Finančné operácie'!$B$1:$E$24</definedName>
    <definedName name="Excel_BuiltIn_Print_Area_4_1_1">'13_ Finančné operácie'!$B$2:$E$19</definedName>
    <definedName name="Excel_BuiltIn_Print_Area_4_1_1_1">"$11_Soc_veci.$#REF!$#REF!:$#REF!$#REF!"</definedName>
    <definedName name="Excel_BuiltIn_Print_Area_5">'13_ Finančné operácie'!$B$1:$E$19</definedName>
    <definedName name="Excel_BuiltIn_Print_Area_5_1_1">'12_Služby a obchod BV'!$A$1:$K$55</definedName>
    <definedName name="Excel_BuiltIn_Print_Area_5_1_1_1">'11_Soc_veci BV'!$A$1:$K$1</definedName>
    <definedName name="Excel_BuiltIn_Print_Area_5_1_1_1_1">'12_Služby a obchod BV'!$A$1:$K$53</definedName>
    <definedName name="Excel_BuiltIn_Print_Area_6">'12_Služby a obchod BV'!$A$1:$K$63</definedName>
    <definedName name="Excel_BuiltIn_Print_Area_6_1">'10_Vnútro BV'!$A$1:$K$15</definedName>
    <definedName name="Excel_BuiltIn_Print_Area_6_1_1">"$9_kultúra.$#REF!$#REF!:$#REF!$#REF!"</definedName>
    <definedName name="Excel_BuiltIn_Print_Area_7_1">'10_Vnútro BV'!#REF!</definedName>
    <definedName name="Excel_BuiltIn_Print_Area_7_1_1">'9_kultúra BV'!$A$1:$K$1</definedName>
    <definedName name="Excel_BuiltIn_Print_Area_7_1_1_1">"$8_Vzdelávanie.$#REF!$#REF!:$#REF!$#REF!"</definedName>
    <definedName name="Excel_BuiltIn_Print_Area_8">'10_Vnútro BV'!$A$1:$K$116</definedName>
    <definedName name="Excel_BuiltIn_Print_Area_8_1_1">'8_Vzdelávanie BV'!$A$1:$K$1</definedName>
    <definedName name="Excel_BuiltIn_Print_Area_8_1_1_1">"$7_Organizačné.$#REF!$#REF!:$#REF!$#REF!"</definedName>
    <definedName name="Excel_BuiltIn_Print_Area_9">'9_kultúra BV'!$A$1:$K$46</definedName>
    <definedName name="Excel_BuiltIn_Print_Area_9_1_1">'8_Vzdelávanie BV'!$A$124:$K$157</definedName>
    <definedName name="Excel_BuiltIn_Print_Area_9_1_1_1">'8_Vzdelávanie BV'!$B$112:$K$157</definedName>
    <definedName name="Excel_BuiltIn_Print_Area_9_1_1_1_1">'8_Vzdelávanie BV'!$A$112:$K$115</definedName>
    <definedName name="Excel_BuiltIn_Print_Area_9_1_1_1_1_1">'7_Organizačné BV'!$A$2:$K$2</definedName>
    <definedName name="Excel_BuiltIn_Print_Area_9_1_1_1_1_1_1">"$6_ekonomika.$#REF!$#REF!:$#REF!$#REF!"</definedName>
    <definedName name="_xlnm.Print_Area" localSheetId="16">'1_Pôdohospodárstvo BV+ KV'!$A$1:$L$30</definedName>
    <definedName name="_xlnm.Print_Area" localSheetId="7">'10_Vnútro BV'!$A$1:$L$141</definedName>
    <definedName name="_xlnm.Print_Area" localSheetId="6">'11_Soc_veci BV'!$A$1:$L$40</definedName>
    <definedName name="_xlnm.Print_Area" localSheetId="5">'12_Služby a obchod BV'!$A$1:$L$64</definedName>
    <definedName name="_xlnm.Print_Area" localSheetId="4">'13_ Finančné operácie'!$A$2:$J$19</definedName>
    <definedName name="_xlnm.Print_Area" localSheetId="3">'14_Sumarizácia'!$A$1:$I$41</definedName>
    <definedName name="_xlnm.Print_Area" localSheetId="15">'2_Životné prostr BV+KV_'!$A$1:$L$106</definedName>
    <definedName name="_xlnm.Print_Area" localSheetId="14">'3_Výstavba BV+KV'!$A$1:$L$112</definedName>
    <definedName name="_xlnm.Print_Area" localSheetId="13">'4_Infraštruktúra BV+KV'!$A$1:$L$58</definedName>
    <definedName name="_xlnm.Print_Area" localSheetId="12">'5_hospodárstvo BV+KV'!$A$2:$L$87</definedName>
    <definedName name="_xlnm.Print_Area" localSheetId="11">'6_ekonomika BV'!$A$1:$L$28</definedName>
    <definedName name="_xlnm.Print_Area" localSheetId="10">'7_Organizačné BV'!$A$1:$L$82</definedName>
    <definedName name="_xlnm.Print_Area" localSheetId="9">'8_Vzdelávanie BV'!$A$1:$L$179</definedName>
    <definedName name="_xlnm.Print_Area" localSheetId="8">'9_kultúra BV'!$A$1:$L$73</definedName>
    <definedName name="_xlnm.Print_Area" localSheetId="18">'BP'!$A$1:$M$97</definedName>
    <definedName name="_xlnm.Print_Area" localSheetId="17">'KP'!$A$1:$L$24</definedName>
    <definedName name="_xlnm.Print_Area" localSheetId="0">'Poznámky'!$A$1:$C$15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E1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4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71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95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1.xml><?xml version="1.0" encoding="utf-8"?>
<comments xmlns="http://schemas.openxmlformats.org/spreadsheetml/2006/main">
  <authors>
    <author>TOMEKOV? Monika</author>
  </authors>
  <commentList>
    <comment ref="E34" authorId="0">
      <text>
        <r>
          <rPr>
            <b/>
            <sz val="9"/>
            <rFont val="Segoe UI"/>
            <family val="2"/>
          </rPr>
          <t>TOMEKOVÁ Monika:</t>
        </r>
        <r>
          <rPr>
            <sz val="9"/>
            <rFont val="Segoe UI"/>
            <family val="2"/>
          </rPr>
          <t xml:space="preserve">
kvety, kytice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E63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0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3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5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7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5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61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49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E50" authorId="0">
      <text>
        <r>
          <rPr>
            <sz val="10"/>
            <rFont val="Arial"/>
            <family val="2"/>
          </rPr>
          <t>Externý informatik – mzda podľa zmluvy</t>
        </r>
      </text>
    </comment>
    <comment ref="E54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38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54" authorId="0">
      <text>
        <r>
          <rPr>
            <sz val="10"/>
            <rFont val="Arial"/>
            <family val="2"/>
          </rPr>
          <t>Honoráre za články</t>
        </r>
      </text>
    </comment>
    <comment ref="E104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107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E112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E81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82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E39" authorId="0">
      <text>
        <r>
          <rPr>
            <sz val="10"/>
            <rFont val="Arial"/>
            <family val="2"/>
          </rPr>
          <t>Honoráre za články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36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<sst xmlns="http://schemas.openxmlformats.org/spreadsheetml/2006/main" count="2659" uniqueCount="968">
  <si>
    <t>Zdroje:</t>
  </si>
  <si>
    <t>zo štátneho rozpočtu</t>
  </si>
  <si>
    <t>11S1</t>
  </si>
  <si>
    <t>Európsky fond regionálneho rozvoja – prostriedky EÚ</t>
  </si>
  <si>
    <t>11S2</t>
  </si>
  <si>
    <t>Európsky fond regionálneho rozvoja – spolufinancovanie zo ŠR</t>
  </si>
  <si>
    <t>11T1</t>
  </si>
  <si>
    <t>Európsky sociálny fond – prostriedky EÚ</t>
  </si>
  <si>
    <t>11T2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</si>
  <si>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</si>
  <si>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</si>
  <si>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</si>
  <si>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</si>
  <si>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</si>
  <si>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</si>
  <si>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</si>
  <si>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</si>
  <si>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 xml:space="preserve">                       REKAPITULÁCIA PRÍJMOV A VÝDAVKOV </t>
  </si>
  <si>
    <t>v  Eur</t>
  </si>
  <si>
    <t>Bežné príjmy</t>
  </si>
  <si>
    <t>Bežné výdavky</t>
  </si>
  <si>
    <t>v tom:</t>
  </si>
  <si>
    <t>Mestský úrad</t>
  </si>
  <si>
    <t>Základné školy</t>
  </si>
  <si>
    <t>Základná umelecká škola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</si>
  <si>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</si>
  <si>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</si>
  <si>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</si>
  <si>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</si>
  <si>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</si>
  <si>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</si>
  <si>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</si>
  <si>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</si>
  <si>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</si>
  <si>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v Eur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</si>
  <si>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</si>
  <si>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</si>
  <si>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</si>
  <si>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</si>
  <si>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</si>
  <si>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</si>
  <si>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</si>
  <si>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</si>
  <si>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</si>
  <si>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</si>
  <si>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</si>
  <si>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</si>
  <si>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</si>
  <si>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</si>
  <si>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</si>
  <si>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</si>
  <si>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</si>
  <si>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</si>
  <si>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</si>
  <si>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</si>
  <si>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</si>
  <si>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>Prebytok (+)/schodok (-)</t>
  </si>
  <si>
    <t>Finančné operácie</t>
  </si>
  <si>
    <t>Celkom príjmové finančné operácie</t>
  </si>
  <si>
    <t xml:space="preserve">Dlhodobé investičné úvery </t>
  </si>
  <si>
    <t>Eurofondový úver</t>
  </si>
  <si>
    <t>Prevod z rezervného fondu</t>
  </si>
  <si>
    <t>Celkom výdavkové finančné operácie</t>
  </si>
  <si>
    <t>Splácanie finančného lízingu</t>
  </si>
  <si>
    <t>Splátky istín dlhodobých investičných úverov (č.230189, č.230389)</t>
  </si>
  <si>
    <t>Splátky z úveru ŠFRB</t>
  </si>
  <si>
    <t>Vratka istiny  Eurofondového úveru č. 234710</t>
  </si>
  <si>
    <t>Výsledok hospodárenia finančných operácií</t>
  </si>
  <si>
    <t>Program 12. Služby a obchod</t>
  </si>
  <si>
    <t>P.č.</t>
  </si>
  <si>
    <t>Funkčná klasifikácia</t>
  </si>
  <si>
    <t>Ekonomická klasifikácia</t>
  </si>
  <si>
    <t>v  EUR</t>
  </si>
  <si>
    <t>Celkom program: Služby a obchod</t>
  </si>
  <si>
    <t>1.</t>
  </si>
  <si>
    <t>04</t>
  </si>
  <si>
    <t>Ekonomická oblasť</t>
  </si>
  <si>
    <t>2.</t>
  </si>
  <si>
    <t>04.1.2</t>
  </si>
  <si>
    <t>Všeobecná pracovná oblasť- aktivačná činnosť, §§ 50i, 50j</t>
  </si>
  <si>
    <t>3.</t>
  </si>
  <si>
    <t>Tarifný, osobný, funkčný plat</t>
  </si>
  <si>
    <t>4.</t>
  </si>
  <si>
    <t>osobný príplatok</t>
  </si>
  <si>
    <t>5.</t>
  </si>
  <si>
    <t>Odmeny</t>
  </si>
  <si>
    <t>6.</t>
  </si>
  <si>
    <t>Odvody</t>
  </si>
  <si>
    <t>7.</t>
  </si>
  <si>
    <t>Prídel do sociálneho fondu</t>
  </si>
  <si>
    <t>8.</t>
  </si>
  <si>
    <t>Nemocenské dávky</t>
  </si>
  <si>
    <t>9.</t>
  </si>
  <si>
    <t>Stravovanie</t>
  </si>
  <si>
    <t>10.</t>
  </si>
  <si>
    <t>Všeobecný materiál</t>
  </si>
  <si>
    <t>15.</t>
  </si>
  <si>
    <t>09</t>
  </si>
  <si>
    <t>Vzdelávanie</t>
  </si>
  <si>
    <t>16.</t>
  </si>
  <si>
    <t>17.</t>
  </si>
  <si>
    <t>18.</t>
  </si>
  <si>
    <t>19.</t>
  </si>
  <si>
    <t>20.</t>
  </si>
  <si>
    <t>21.</t>
  </si>
  <si>
    <t>22.</t>
  </si>
  <si>
    <t>23.</t>
  </si>
  <si>
    <t>01</t>
  </si>
  <si>
    <t>Všeobecné verejné služby</t>
  </si>
  <si>
    <t>24.</t>
  </si>
  <si>
    <t>01.1.1.6</t>
  </si>
  <si>
    <t>Obce</t>
  </si>
  <si>
    <t>25.</t>
  </si>
  <si>
    <t>Rutinná  údržba výpočtovej techniky</t>
  </si>
  <si>
    <t>26.</t>
  </si>
  <si>
    <t>Materiál – výpočtová technika</t>
  </si>
  <si>
    <t>27.</t>
  </si>
  <si>
    <t>Právne služby</t>
  </si>
  <si>
    <t>28.</t>
  </si>
  <si>
    <t>Trovy právneho zastúpenia</t>
  </si>
  <si>
    <t>29.</t>
  </si>
  <si>
    <t>Exekučné služby</t>
  </si>
  <si>
    <t>30.</t>
  </si>
  <si>
    <t>Súdne poplatky</t>
  </si>
  <si>
    <t>31.</t>
  </si>
  <si>
    <t>Údržba a podpora technických prostriedkov IS</t>
  </si>
  <si>
    <t>32.</t>
  </si>
  <si>
    <t>Softvér – podpora k APV Korwin</t>
  </si>
  <si>
    <t>33.</t>
  </si>
  <si>
    <t>Poradensko konzultačné  práce - Datalan</t>
  </si>
  <si>
    <t>34.</t>
  </si>
  <si>
    <t>35.</t>
  </si>
  <si>
    <t>Podnikateľaký inkubátor - dom služieb</t>
  </si>
  <si>
    <t>37.</t>
  </si>
  <si>
    <t>39.</t>
  </si>
  <si>
    <t>40.</t>
  </si>
  <si>
    <t>41.</t>
  </si>
  <si>
    <t>Cestovné náhrady zahraničné</t>
  </si>
  <si>
    <t>45.</t>
  </si>
  <si>
    <t>Interierové vybavenie</t>
  </si>
  <si>
    <t>47.</t>
  </si>
  <si>
    <t>48.</t>
  </si>
  <si>
    <t>49.</t>
  </si>
  <si>
    <t>Všeobecný materiál-papier, toner</t>
  </si>
  <si>
    <t>51.</t>
  </si>
  <si>
    <t>Všeobecné služby - externé</t>
  </si>
  <si>
    <t>53.</t>
  </si>
  <si>
    <t>personálne nákady interných zamestnancov</t>
  </si>
  <si>
    <t>Program 11: Sociálne veci a zdravotníctvo</t>
  </si>
  <si>
    <t>Celkom program: Sociálne veci a zdravotníctvo</t>
  </si>
  <si>
    <t>10</t>
  </si>
  <si>
    <t>Sociálne zabezpečenie</t>
  </si>
  <si>
    <t>10.2.0.1</t>
  </si>
  <si>
    <t>Zariadenia sociálnych služieb - staroba</t>
  </si>
  <si>
    <t>Starostlivosť o starých občanov - klub  dôchodcov</t>
  </si>
  <si>
    <t>Poštové a telekomunikačné služby</t>
  </si>
  <si>
    <t>11.</t>
  </si>
  <si>
    <t>Dohody o vykonaní práce</t>
  </si>
  <si>
    <t>13.</t>
  </si>
  <si>
    <t>10.2.0.2.</t>
  </si>
  <si>
    <t>Ďalšie sociálne služby – staroba</t>
  </si>
  <si>
    <t>14.</t>
  </si>
  <si>
    <t>Opatrovateľská služba</t>
  </si>
  <si>
    <t>Transfery jednotlivcom a neziskovým právnickým osobám</t>
  </si>
  <si>
    <t>Transfery jednotlivcovi – vianočný príspevok</t>
  </si>
  <si>
    <t>Jednorázová dávka v hmotnej núdzi – VZN</t>
  </si>
  <si>
    <t>10.7.0.2</t>
  </si>
  <si>
    <t>ZSS – Mestská núdzová ubytovňa (Útulok)</t>
  </si>
  <si>
    <t>Interiérové vybavenie</t>
  </si>
  <si>
    <t>Pracovné odevy</t>
  </si>
  <si>
    <t>Odmeny zamestnancom mimo pracovného pomeru</t>
  </si>
  <si>
    <t>Všeobecné služby</t>
  </si>
  <si>
    <t>38.</t>
  </si>
  <si>
    <t>10.4.0.3</t>
  </si>
  <si>
    <t>Ďalšie sociálne služby – rodina a deti</t>
  </si>
  <si>
    <t>Na prídavok na dieťa</t>
  </si>
  <si>
    <t>Ostatné sociálne dávky</t>
  </si>
  <si>
    <t>42.</t>
  </si>
  <si>
    <t>10.7.0.4</t>
  </si>
  <si>
    <t>Príspevky neštátnym subjektom – pomoc občanom v hmotnej j núdzi</t>
  </si>
  <si>
    <t>43.</t>
  </si>
  <si>
    <t>Pohrebné trovy – bezdomovci</t>
  </si>
  <si>
    <t>44.</t>
  </si>
  <si>
    <t>10.2.03</t>
  </si>
  <si>
    <t>Program 10: Úsek vnútra</t>
  </si>
  <si>
    <t>Celkom program: Vnútro</t>
  </si>
  <si>
    <t>03</t>
  </si>
  <si>
    <t>Verejný poriadok a bezpečnosť</t>
  </si>
  <si>
    <t>03.1.0</t>
  </si>
  <si>
    <t>Policajné služby</t>
  </si>
  <si>
    <t>Ostatné príplatky okrem osobných</t>
  </si>
  <si>
    <t>Nemocenské dávky + odchodné</t>
  </si>
  <si>
    <t>Cestovné náhrady tuzemské</t>
  </si>
  <si>
    <t>12.</t>
  </si>
  <si>
    <t>Špeciálne prístroje, zariadenia, technika</t>
  </si>
  <si>
    <t>Pracovné odevy, obuv a pracovné pomôcky</t>
  </si>
  <si>
    <t>Palivo, mazivá, oleje, špeciálne kvapaliny</t>
  </si>
  <si>
    <t>Karty, známky poplatky</t>
  </si>
  <si>
    <t>Všeobecné služby, vrátane odchytu psov</t>
  </si>
  <si>
    <t>03.2.0</t>
  </si>
  <si>
    <t>Ochrana pred požiarmi</t>
  </si>
  <si>
    <t>ručné hasiace prístroje – nákup nových</t>
  </si>
  <si>
    <t>revízie hydrantov a hasiacich prístrojov</t>
  </si>
  <si>
    <t>oprava hasiacich prístrojov</t>
  </si>
  <si>
    <t>02</t>
  </si>
  <si>
    <t>Obrana</t>
  </si>
  <si>
    <t>02.2.0</t>
  </si>
  <si>
    <t>Civilná ochrana</t>
  </si>
  <si>
    <t>08</t>
  </si>
  <si>
    <t>Rekreácia kultúra a náboženstvo</t>
  </si>
  <si>
    <t>08.3.0</t>
  </si>
  <si>
    <t>Vysielacie a vydavateľské služby</t>
  </si>
  <si>
    <t>Želiezovský spravodajca</t>
  </si>
  <si>
    <t>36.</t>
  </si>
  <si>
    <t xml:space="preserve">Cestovné náhrady </t>
  </si>
  <si>
    <t>46.</t>
  </si>
  <si>
    <t>Polygrafické a rozmnožovacie služby</t>
  </si>
  <si>
    <t>Odstupné</t>
  </si>
  <si>
    <t>08.2.0.6</t>
  </si>
  <si>
    <t>50.</t>
  </si>
  <si>
    <t>52.</t>
  </si>
  <si>
    <t>Poistenie majetku</t>
  </si>
  <si>
    <t>54.</t>
  </si>
  <si>
    <t>55.</t>
  </si>
  <si>
    <t>Energie – elektrická energia</t>
  </si>
  <si>
    <t>56.</t>
  </si>
  <si>
    <t>Reprezentačné – cattering</t>
  </si>
  <si>
    <t>57.</t>
  </si>
  <si>
    <t>58.</t>
  </si>
  <si>
    <t>01.3.3</t>
  </si>
  <si>
    <t>Iné všeobecné služby</t>
  </si>
  <si>
    <t>59.</t>
  </si>
  <si>
    <t>Matričná činnosť</t>
  </si>
  <si>
    <t>60.</t>
  </si>
  <si>
    <t>61.</t>
  </si>
  <si>
    <t>Príplatky</t>
  </si>
  <si>
    <t>62.</t>
  </si>
  <si>
    <t>63.</t>
  </si>
  <si>
    <t>64.</t>
  </si>
  <si>
    <t>65.</t>
  </si>
  <si>
    <t>66.</t>
  </si>
  <si>
    <t>67.</t>
  </si>
  <si>
    <t>68.</t>
  </si>
  <si>
    <t xml:space="preserve">Obce </t>
  </si>
  <si>
    <t>69.</t>
  </si>
  <si>
    <t>70.</t>
  </si>
  <si>
    <t>71.</t>
  </si>
  <si>
    <t xml:space="preserve">Na odstupné </t>
  </si>
  <si>
    <t>72.</t>
  </si>
  <si>
    <t>Na odchodné</t>
  </si>
  <si>
    <t>73.</t>
  </si>
  <si>
    <t>74.</t>
  </si>
  <si>
    <t>75.</t>
  </si>
  <si>
    <t>76.</t>
  </si>
  <si>
    <t>77.</t>
  </si>
  <si>
    <t>78.</t>
  </si>
  <si>
    <t>79.</t>
  </si>
  <si>
    <t>80.</t>
  </si>
  <si>
    <t>Rutinná a štandardná údržba strojov, prístrojov a zariadení</t>
  </si>
  <si>
    <t>81.</t>
  </si>
  <si>
    <t>82.</t>
  </si>
  <si>
    <t>83.</t>
  </si>
  <si>
    <t>84.</t>
  </si>
  <si>
    <t>85.</t>
  </si>
  <si>
    <t>Výpočtová technika</t>
  </si>
  <si>
    <t>86.</t>
  </si>
  <si>
    <t>87.</t>
  </si>
  <si>
    <t>Knihy, časopisy, noviny</t>
  </si>
  <si>
    <t>88.</t>
  </si>
  <si>
    <t>89.</t>
  </si>
  <si>
    <t>Softvér</t>
  </si>
  <si>
    <t>90.</t>
  </si>
  <si>
    <t>Reprezentačné</t>
  </si>
  <si>
    <t>91.</t>
  </si>
  <si>
    <t>92.</t>
  </si>
  <si>
    <t>Kurzy, semináre, porady</t>
  </si>
  <si>
    <t>93.</t>
  </si>
  <si>
    <t>95.</t>
  </si>
  <si>
    <t>96.</t>
  </si>
  <si>
    <t>100.</t>
  </si>
  <si>
    <t>01.6.0</t>
  </si>
  <si>
    <t>Všeobecné verejné služby inde naklasifikované</t>
  </si>
  <si>
    <t>101.</t>
  </si>
  <si>
    <t>Organizovanie volieb - Sčítanie obyvateľov</t>
  </si>
  <si>
    <t>102.</t>
  </si>
  <si>
    <t>103.</t>
  </si>
  <si>
    <t>104.</t>
  </si>
  <si>
    <t>Pohonné hmoty</t>
  </si>
  <si>
    <t>105.</t>
  </si>
  <si>
    <t>106.</t>
  </si>
  <si>
    <t>Rutinná a štandardná údržba budov, objektov a ich častí</t>
  </si>
  <si>
    <t>107.</t>
  </si>
  <si>
    <t>108.</t>
  </si>
  <si>
    <t>Odmeny – členovia komisií a zapisovatelia</t>
  </si>
  <si>
    <t>Prevencia kriminality - kamerový systém</t>
  </si>
  <si>
    <t>Vozidlo pre MsP</t>
  </si>
  <si>
    <t>Program 9: Kultúra</t>
  </si>
  <si>
    <t>v EUR</t>
  </si>
  <si>
    <t>Celkom program: Kultúra</t>
  </si>
  <si>
    <t>08.2.0.5</t>
  </si>
  <si>
    <t>Knižnice</t>
  </si>
  <si>
    <t>Transfer pre Mestskú knižnicu</t>
  </si>
  <si>
    <t>Transfer pre Mestské múzeum</t>
  </si>
  <si>
    <t>08.1.0</t>
  </si>
  <si>
    <t>Rekreačné a športové služby</t>
  </si>
  <si>
    <t>Tarifný, osobný základný, funkčný plat</t>
  </si>
  <si>
    <t>Osobný príplatok</t>
  </si>
  <si>
    <t xml:space="preserve">Všeobecný materiál </t>
  </si>
  <si>
    <t>Preprava osôb</t>
  </si>
  <si>
    <t xml:space="preserve">Stravovanie zamestnancov </t>
  </si>
  <si>
    <t>Palivá mazivá oleje</t>
  </si>
  <si>
    <t>Energie – elektrická energia, plyn</t>
  </si>
  <si>
    <t>Vodné stočné</t>
  </si>
  <si>
    <t>08.2.0.9</t>
  </si>
  <si>
    <t>Kultúrny dom</t>
  </si>
  <si>
    <t>Kultúrny dom Želiezovce</t>
  </si>
  <si>
    <t>Ostatné príplatky</t>
  </si>
  <si>
    <t>Konkurzy a súťaže – divadelné predstavenia</t>
  </si>
  <si>
    <t>Konkurzy a súťaže – koncerty</t>
  </si>
  <si>
    <t>Konkurzy a súťaže – výstavy</t>
  </si>
  <si>
    <t>Konkurzy a súťaže – ostatné podujatia</t>
  </si>
  <si>
    <t>Divadelné predstavenia - projekty</t>
  </si>
  <si>
    <t>Pohronská verbovačka - projekt</t>
  </si>
  <si>
    <t>08.6.0.</t>
  </si>
  <si>
    <t>Udržiavanie projektov</t>
  </si>
  <si>
    <t>Spájanie kultúrnych tradícií - tábor</t>
  </si>
  <si>
    <t>Doprava osôb</t>
  </si>
  <si>
    <t>Cattering</t>
  </si>
  <si>
    <t>Tradície bez hraníc</t>
  </si>
  <si>
    <t>Program</t>
  </si>
  <si>
    <t>Program 8.Vzdelávanie</t>
  </si>
  <si>
    <t>Celkom program: Vzdelávanie</t>
  </si>
  <si>
    <t>09.1.1.1</t>
  </si>
  <si>
    <t>Predškolská výchova</t>
  </si>
  <si>
    <t>MŠ SNP 93</t>
  </si>
  <si>
    <t>Energie</t>
  </si>
  <si>
    <t>Vodné a stočné</t>
  </si>
  <si>
    <t>Knihy, časopisy, učebnice, učeb. pomôcky</t>
  </si>
  <si>
    <t>Učebné pomôcky - účelová dotácia</t>
  </si>
  <si>
    <t>Pracovné odevy, obuv</t>
  </si>
  <si>
    <t>Oprava strojov, prístrojov a zariadení</t>
  </si>
  <si>
    <t>Rutinná a štandardná údržba objektov</t>
  </si>
  <si>
    <t>Školenia, semináre, porady</t>
  </si>
  <si>
    <t>Poplatky a odvody – za vedenie účtov</t>
  </si>
  <si>
    <t>Na dávku v hmotnej núdzi – školské potreby</t>
  </si>
  <si>
    <t>Na dávku v hmotnej núdzi - stravovanie detí</t>
  </si>
  <si>
    <t>MŠ SNP 9</t>
  </si>
  <si>
    <t>oprava strojov, prístrojov a zariadení</t>
  </si>
  <si>
    <t>Odmeny zamestnancom mimo prac. pomeru</t>
  </si>
  <si>
    <t>MŠ SNP 9 s VJM - Óvoda</t>
  </si>
  <si>
    <t xml:space="preserve">Rutinná a štandardná údržba objektov </t>
  </si>
  <si>
    <t>Odmeny zamestnancov mimo prac. Pomeru</t>
  </si>
  <si>
    <t>Na dávku v hmotnej núdzi – školské pomôcky</t>
  </si>
  <si>
    <t>Na dávku v hmotnej núdzi – stravovanie</t>
  </si>
  <si>
    <t>09.6.0.1</t>
  </si>
  <si>
    <t>Školské stravovanie v predškolských zariadeniach</t>
  </si>
  <si>
    <t>Kurzy, školenia, semináre</t>
  </si>
  <si>
    <t>94.</t>
  </si>
  <si>
    <t>97.</t>
  </si>
  <si>
    <t>98.</t>
  </si>
  <si>
    <t>Interiérové vybavenie – kuch. vybavenie</t>
  </si>
  <si>
    <t>99.</t>
  </si>
  <si>
    <t>09.5.0.1</t>
  </si>
  <si>
    <t>Zariadenia pre záujmové vzdelávanie – ZUŠ</t>
  </si>
  <si>
    <t>Dotácia na prevádzkové náklady ZUŠ</t>
  </si>
  <si>
    <t>09.5.0.2</t>
  </si>
  <si>
    <t>Centrum voľného času</t>
  </si>
  <si>
    <t>Dotácia na prevádzkové náklady CVČ</t>
  </si>
  <si>
    <t>09.8.02</t>
  </si>
  <si>
    <t>Metodické centrá</t>
  </si>
  <si>
    <t>Školský úrad</t>
  </si>
  <si>
    <t>109.</t>
  </si>
  <si>
    <t>110.</t>
  </si>
  <si>
    <t>111.</t>
  </si>
  <si>
    <t>112.</t>
  </si>
  <si>
    <t>113.</t>
  </si>
  <si>
    <t>114.</t>
  </si>
  <si>
    <t>Školenia, kurzy, semináre</t>
  </si>
  <si>
    <t>115.</t>
  </si>
  <si>
    <t>116.</t>
  </si>
  <si>
    <t>09.1.2.1</t>
  </si>
  <si>
    <t>Základné vzdelanie</t>
  </si>
  <si>
    <t>117.</t>
  </si>
  <si>
    <t>ZŠ s bežnou starostlivosťou – Mierová 67</t>
  </si>
  <si>
    <t>118.</t>
  </si>
  <si>
    <t xml:space="preserve">ZŠ s bežnou starostlivosťou s VJM </t>
  </si>
  <si>
    <t>119.</t>
  </si>
  <si>
    <t>Dopravné pre žiakov ZŠ Mierová 67</t>
  </si>
  <si>
    <t>120.</t>
  </si>
  <si>
    <t>Dopravné pre žiakov ZŠ s VJM</t>
  </si>
  <si>
    <t>121.</t>
  </si>
  <si>
    <t>122.</t>
  </si>
  <si>
    <t>Vzdelávacie poukazy ZŠ Mierová  67</t>
  </si>
  <si>
    <t>123.</t>
  </si>
  <si>
    <t>Vzdelávacie poukazy ZŠ s VJM</t>
  </si>
  <si>
    <t>124.</t>
  </si>
  <si>
    <t>125.</t>
  </si>
  <si>
    <t>126.</t>
  </si>
  <si>
    <t>127.</t>
  </si>
  <si>
    <t>Školský klub detí pri ZŠ Mierová 67</t>
  </si>
  <si>
    <t>128.</t>
  </si>
  <si>
    <t>Školský klub detí pri ZŠ  s VJM</t>
  </si>
  <si>
    <t>129.</t>
  </si>
  <si>
    <t>ŠJ pri ZŠ Mierová 67</t>
  </si>
  <si>
    <t>130.</t>
  </si>
  <si>
    <t>ŠJ pri ZŠ s VJM</t>
  </si>
  <si>
    <t>131.</t>
  </si>
  <si>
    <t>Dotácia pre žiakov SZP - ZŠ Mierová 67</t>
  </si>
  <si>
    <t>132.</t>
  </si>
  <si>
    <t>Dotácia pre žiakov SZP - ZŠ VJM</t>
  </si>
  <si>
    <t>133.</t>
  </si>
  <si>
    <t>Odchodné</t>
  </si>
  <si>
    <t>134.</t>
  </si>
  <si>
    <t>Program 8: Vzdelávanie</t>
  </si>
  <si>
    <t>Realizácia stavieb a ich technického zhodnotenia</t>
  </si>
  <si>
    <t>Program 7: Organizačné veci</t>
  </si>
  <si>
    <t>Celkom program: Organizačné veci</t>
  </si>
  <si>
    <t>Mestské zastupiteľstvo</t>
  </si>
  <si>
    <t>Odmeny poslancov</t>
  </si>
  <si>
    <t>Odmeny členom komisií</t>
  </si>
  <si>
    <t>Refundácia  miez poslancov</t>
  </si>
  <si>
    <t>Reprezentačné výdavky-cattering</t>
  </si>
  <si>
    <t>Propagácia a marketing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</si>
  <si>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</si>
  <si>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</si>
  <si>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</si>
  <si>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</si>
  <si>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</si>
  <si>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</si>
  <si>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</si>
  <si>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</si>
  <si>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</si>
  <si>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</si>
  <si>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</si>
  <si>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Reprezentačné výdavky – cattering</t>
  </si>
  <si>
    <t xml:space="preserve">Program </t>
  </si>
  <si>
    <t>Deň učiteľov</t>
  </si>
  <si>
    <t>Mestské dni</t>
  </si>
  <si>
    <t>Prepravné</t>
  </si>
  <si>
    <t>Odmeny oceneným</t>
  </si>
  <si>
    <t>Ubytovanie delegácií</t>
  </si>
  <si>
    <t>Ondrejský jarmok</t>
  </si>
  <si>
    <t>Propagácia, reklama a inzercia</t>
  </si>
  <si>
    <t>Upratovanie a odvoz odpadu</t>
  </si>
  <si>
    <t>632003</t>
  </si>
  <si>
    <t>Poštové služby</t>
  </si>
  <si>
    <t>Program 6: Ekonomika</t>
  </si>
  <si>
    <t>Celkom program: Ekonomika</t>
  </si>
  <si>
    <t>01.7.0</t>
  </si>
  <si>
    <t>Transakcie verejného dlhu</t>
  </si>
  <si>
    <t>Splácanie úrokov - z dlhodobého investičného úveru</t>
  </si>
  <si>
    <t xml:space="preserve">Splácanie úrokov z Eurofondového úveru </t>
  </si>
  <si>
    <t>Splácanie úrokov - provízie</t>
  </si>
  <si>
    <t>Manipulačné poplatky súvisiace s úverom</t>
  </si>
  <si>
    <t>Záväzkové provízie</t>
  </si>
  <si>
    <t>01.1.2</t>
  </si>
  <si>
    <t>Finančná a rozpočtová oblasť</t>
  </si>
  <si>
    <t>Bankové poplatky</t>
  </si>
  <si>
    <t>Auditorské služby</t>
  </si>
  <si>
    <t>Vrátenie príjmov minulých rokov</t>
  </si>
  <si>
    <t>Členské príspevky</t>
  </si>
  <si>
    <t>Transfery jednotlivcom a neziskovým PO</t>
  </si>
  <si>
    <t>OZ, nadácii a neinvestičnému fondu</t>
  </si>
  <si>
    <t>Cirkvi, náb. spoločnosti a cirkevnej charite</t>
  </si>
  <si>
    <t>Program 5: Hospodárska správa a evidencia majetku mesta</t>
  </si>
  <si>
    <t>Celkom program: Hospodárska správa majetku</t>
  </si>
  <si>
    <t>5.1</t>
  </si>
  <si>
    <t>Správa budov</t>
  </si>
  <si>
    <t>5.1.1</t>
  </si>
  <si>
    <t>Rutinná a štandardná údržba budovy</t>
  </si>
  <si>
    <t>Revízie vyhradených technických zariadení</t>
  </si>
  <si>
    <t>Rutinná a štandardná údržba strojov a prístr.</t>
  </si>
  <si>
    <t>5.1.17</t>
  </si>
  <si>
    <t>40 bj. - Rákócziho ul.</t>
  </si>
  <si>
    <t xml:space="preserve">Rutinná a štandardná údržba </t>
  </si>
  <si>
    <t>06.6.0</t>
  </si>
  <si>
    <t>Správa bytov -ITM</t>
  </si>
  <si>
    <t>Tvorba fondu opráv</t>
  </si>
  <si>
    <t>5.2</t>
  </si>
  <si>
    <t>Hydranty, studne, fontány</t>
  </si>
  <si>
    <t>5.2.1</t>
  </si>
  <si>
    <t>Požiarny hydrant</t>
  </si>
  <si>
    <t>5.2.2</t>
  </si>
  <si>
    <t>Studňa Veľký Dvor</t>
  </si>
  <si>
    <t>5.2.3</t>
  </si>
  <si>
    <t>Fontány</t>
  </si>
  <si>
    <t>5.3</t>
  </si>
  <si>
    <t>Ostatné zariadenia</t>
  </si>
  <si>
    <t>5.3.1</t>
  </si>
  <si>
    <t>Skládka TKO</t>
  </si>
  <si>
    <t>5.3.2</t>
  </si>
  <si>
    <t>Prenosné rozvádzače</t>
  </si>
  <si>
    <t>05.2.0</t>
  </si>
  <si>
    <t>5.3.3</t>
  </si>
  <si>
    <t>Nakladanie s odpadovými vodami</t>
  </si>
  <si>
    <t>správa verejných vodovodov a kanalizácií</t>
  </si>
  <si>
    <t>zrážková voda</t>
  </si>
  <si>
    <t>odpadové vody - oprava a údržba</t>
  </si>
  <si>
    <t>odpadové vody - energia</t>
  </si>
  <si>
    <t>Mestský rozhlas</t>
  </si>
  <si>
    <t>Údržba mestského rozhlasu</t>
  </si>
  <si>
    <t>5.4</t>
  </si>
  <si>
    <t>Vozový park</t>
  </si>
  <si>
    <t>5.4.1</t>
  </si>
  <si>
    <t>Osobné automobily</t>
  </si>
  <si>
    <t>135.</t>
  </si>
  <si>
    <t>136.</t>
  </si>
  <si>
    <t>Servis,oprava a údržba motorových vozidiel</t>
  </si>
  <si>
    <t>137.</t>
  </si>
  <si>
    <t>Poistenie automobilov</t>
  </si>
  <si>
    <t>138.</t>
  </si>
  <si>
    <t>Program 4: Infraštruktúra</t>
  </si>
  <si>
    <t>Celkom program: Infraštruktúra</t>
  </si>
  <si>
    <t>04.5.1</t>
  </si>
  <si>
    <t>Cestná doprava</t>
  </si>
  <si>
    <t>oprava a údržba autobus. prístreškov</t>
  </si>
  <si>
    <t>stavebná údržba MK, mostov a lávok</t>
  </si>
  <si>
    <t>06</t>
  </si>
  <si>
    <t>Bývanie a občianska vvbavenosť</t>
  </si>
  <si>
    <t>06.4.0</t>
  </si>
  <si>
    <t>Verejné osvetlenie</t>
  </si>
  <si>
    <t>Elektrická energia</t>
  </si>
  <si>
    <t>Údržba a oprava verejného osvetlenia</t>
  </si>
  <si>
    <t>Vianočné osvetlenie</t>
  </si>
  <si>
    <t>- montáž a demontáž</t>
  </si>
  <si>
    <t>- oprava a údržba vian. Osvetlenia</t>
  </si>
  <si>
    <t>717001</t>
  </si>
  <si>
    <t>chodník ul. Mikulská</t>
  </si>
  <si>
    <t>718004</t>
  </si>
  <si>
    <t>Modernizácia verejného osvetlenia</t>
  </si>
  <si>
    <t>713004</t>
  </si>
  <si>
    <t>- nákup nového osvetlenia</t>
  </si>
  <si>
    <t>Občianska vybavenosť inde neklasifikovaná</t>
  </si>
  <si>
    <t>711003</t>
  </si>
  <si>
    <t>Aktualizácia technickej mapy mesta</t>
  </si>
  <si>
    <t>06.2.0</t>
  </si>
  <si>
    <t>Rozvoj obcí</t>
  </si>
  <si>
    <t>717003</t>
  </si>
  <si>
    <t>rekonštrukcia verejných priestorov CMZ</t>
  </si>
  <si>
    <t>Program 3: Výstavba a územný rozvoj</t>
  </si>
  <si>
    <t>Celkom za program: Výstavba a územný rozvoj</t>
  </si>
  <si>
    <t>04.4.3</t>
  </si>
  <si>
    <t>výstavba</t>
  </si>
  <si>
    <t>Obstarávanie územno plánovacích nástrojov</t>
  </si>
  <si>
    <t>- štúdie</t>
  </si>
  <si>
    <t>- zmeny a doplnky ÚPD</t>
  </si>
  <si>
    <t>Expertízy, posudky a geodetické práce</t>
  </si>
  <si>
    <t>- geodetické práce</t>
  </si>
  <si>
    <t>- statické posudky</t>
  </si>
  <si>
    <t>- ostatné expertízy</t>
  </si>
  <si>
    <t>Stavebný úrad</t>
  </si>
  <si>
    <t>PROGRAM  2:  Životné prostredie a rekreácia</t>
  </si>
  <si>
    <t>Celkom za program: Životné prostredie a rekreácia</t>
  </si>
  <si>
    <t>05</t>
  </si>
  <si>
    <t>Ochrana životného prostredia</t>
  </si>
  <si>
    <t>05.1.0</t>
  </si>
  <si>
    <t>Nakladanie s odpadmi</t>
  </si>
  <si>
    <t>Poplatok za uloženie odpadu</t>
  </si>
  <si>
    <t>Vývoz triedeného odpadu</t>
  </si>
  <si>
    <t>Monitoring skládky topografia</t>
  </si>
  <si>
    <t>Odstránenie čiernych skládok</t>
  </si>
  <si>
    <t>Čistenie miestnych komunikácií</t>
  </si>
  <si>
    <t>05.3.0.</t>
  </si>
  <si>
    <t>Riešenie kvality ovzdušia v meste</t>
  </si>
  <si>
    <t>Prevádzka</t>
  </si>
  <si>
    <t>Tarifný, funkčný plat</t>
  </si>
  <si>
    <t>Palivo, mazivá, oleje</t>
  </si>
  <si>
    <t>Poistenie vozidiel</t>
  </si>
  <si>
    <t>Servis, oparava a údržba motorových vozidiel</t>
  </si>
  <si>
    <t>05.4.0</t>
  </si>
  <si>
    <t>Ochrana prírody a krajiny</t>
  </si>
  <si>
    <t>DDD + ochrana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</si>
  <si>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</si>
  <si>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</si>
  <si>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</si>
  <si>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</si>
  <si>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</si>
  <si>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</si>
  <si>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</si>
  <si>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</si>
  <si>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</si>
  <si>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PHM verejná zeleň</t>
  </si>
  <si>
    <t>Všeobecný materiál - zeleň</t>
  </si>
  <si>
    <t>Údržba miestnych komunikácií</t>
  </si>
  <si>
    <t>- bežná údržba</t>
  </si>
  <si>
    <t>- zimná údržba</t>
  </si>
  <si>
    <t>Výstavba</t>
  </si>
  <si>
    <t>Regionálne centrum na zhodnotenie  BRO - prevádzka</t>
  </si>
  <si>
    <t>Vodné</t>
  </si>
  <si>
    <t>Dohody</t>
  </si>
  <si>
    <t>Rekreácia, kultúra, náboženstvo</t>
  </si>
  <si>
    <t>08.1.0 Rekreačné a športové služby</t>
  </si>
  <si>
    <t xml:space="preserve">Detské ihriská </t>
  </si>
  <si>
    <t>starostlivosť o detské ihriská</t>
  </si>
  <si>
    <t>PROGRAM  1: PODOHOSPODÁRSTVO</t>
  </si>
  <si>
    <t>Celkom za program: Pôdohospodárstvo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</si>
  <si>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</si>
  <si>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</si>
  <si>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</si>
  <si>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</si>
  <si>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</si>
  <si>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</si>
  <si>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</si>
  <si>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</si>
  <si>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 xml:space="preserve">Nákup pozemkov </t>
  </si>
  <si>
    <t>prípravná a projektová dokumentácia</t>
  </si>
  <si>
    <t>Kategória</t>
  </si>
  <si>
    <t>Položka</t>
  </si>
  <si>
    <t>Podpo       ložka</t>
  </si>
  <si>
    <t>Príjem</t>
  </si>
  <si>
    <t xml:space="preserve">NEDAŇOVÉ PRÍJMY KAPITÁLOVÉ </t>
  </si>
  <si>
    <t>KAPITÁLOVĚ PRÍJMY</t>
  </si>
  <si>
    <t>Príjem z predaja kapitálových aktív</t>
  </si>
  <si>
    <t>Príjem z predaja pozemkov a nehmotných aktív</t>
  </si>
  <si>
    <t>z predaja nehnuteľností</t>
  </si>
  <si>
    <t xml:space="preserve"> z predaja pozemkov- prebytočných pre mesto (súhrnne)</t>
  </si>
  <si>
    <t>GRANTY A TRANSFERY</t>
  </si>
  <si>
    <t>Tuzemské kapitálové granty a transfery</t>
  </si>
  <si>
    <t>Granty + kamerový  systém</t>
  </si>
  <si>
    <t>Chodník Mikula</t>
  </si>
  <si>
    <t>Multifunkčné ihrisko ZŠ VJM</t>
  </si>
  <si>
    <t>Podpoložka</t>
  </si>
  <si>
    <t>Plnenie k 31.12.2010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</si>
  <si>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</si>
  <si>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</si>
  <si>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</si>
  <si>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</si>
  <si>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</si>
  <si>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</si>
  <si>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</si>
  <si>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</si>
  <si>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</si>
  <si>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</si>
  <si>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</si>
  <si>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</si>
  <si>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</si>
  <si>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</si>
  <si>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</si>
  <si>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</si>
  <si>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</si>
  <si>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</si>
  <si>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</si>
  <si>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</si>
  <si>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</si>
  <si>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</si>
  <si>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</si>
  <si>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</si>
  <si>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</si>
  <si>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</si>
  <si>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</si>
  <si>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</si>
  <si>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</si>
  <si>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</si>
  <si>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</si>
  <si>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</si>
  <si>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</si>
  <si>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</si>
  <si>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</t>
  </si>
  <si>
    <t>za opatrovateľské služby</t>
  </si>
  <si>
    <t>za stravné – cudzí stravníci ŠJ pri MŠ</t>
  </si>
  <si>
    <t>za prebytočný hnuteľný majetok</t>
  </si>
  <si>
    <t>ZŠ Mierová - vlastné príjmy</t>
  </si>
  <si>
    <t>ZŠ VJM - vlastné príjmy</t>
  </si>
  <si>
    <t>ZUŠ - vlastné príjmy</t>
  </si>
  <si>
    <t>CVČ - vlatné príjmy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</si>
  <si>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</si>
  <si>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</si>
  <si>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</si>
  <si>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účtov finančného hospodárenia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</si>
  <si>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</si>
  <si>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</si>
  <si>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</si>
  <si>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</si>
  <si>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</si>
  <si>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</si>
  <si>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</si>
  <si>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iné</t>
  </si>
  <si>
    <t>Tuzemské bežné granty a transfery</t>
  </si>
  <si>
    <t>Granty</t>
  </si>
  <si>
    <t>Transfery v rámci verejnej správy</t>
  </si>
  <si>
    <t>voľby - Euro, prezident, kománálne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</si>
  <si>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</si>
  <si>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</si>
  <si>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</si>
  <si>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</si>
  <si>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učebné pomôcky</t>
  </si>
  <si>
    <t>zo štátneho rozpočtu – vzdelávacie poukazy</t>
  </si>
  <si>
    <t>zo štátneho rozpočtu – nenormatívne</t>
  </si>
  <si>
    <t>zo štátneho rozpočtu- rodinné prídavky</t>
  </si>
  <si>
    <t>vedenie matriky</t>
  </si>
  <si>
    <t>register obyvateľov SR</t>
  </si>
  <si>
    <t>životné prostredie</t>
  </si>
  <si>
    <t>pozemné komunikácie</t>
  </si>
  <si>
    <t>stavebný poriadok</t>
  </si>
  <si>
    <t>na základné školstvo s bežnou starostlivosťou</t>
  </si>
  <si>
    <t>Účelová dotácia na zvýšenie miez nepedagogických zamestnancov</t>
  </si>
  <si>
    <t>z rozpočtov obcí na spracovanie miezd pre školstvo</t>
  </si>
  <si>
    <t>od RO na spracovanie miezd školstvo</t>
  </si>
  <si>
    <t>Finančný príspevok na zabezpečenie sociálnej služby</t>
  </si>
  <si>
    <t>v eur</t>
  </si>
  <si>
    <t>Obstarávanie projektovej dokumentácie</t>
  </si>
  <si>
    <t>- dom smútku Želiezovce</t>
  </si>
  <si>
    <t>Rozšírenie múzea</t>
  </si>
  <si>
    <t xml:space="preserve">Územný plán </t>
  </si>
  <si>
    <t>Inžinierský a hydrogeologický prieskum</t>
  </si>
  <si>
    <t>Príprava rozvojových projektov</t>
  </si>
  <si>
    <t>- inžinierska činnosť</t>
  </si>
  <si>
    <t>- príprava projektov žiadosti o NFP</t>
  </si>
  <si>
    <t>- dom smútku Svodov</t>
  </si>
  <si>
    <t>ZŠ s VJM - okná</t>
  </si>
  <si>
    <t>Rekonštrukcia VP II. Etapa chodník Mikula</t>
  </si>
  <si>
    <t>v  €</t>
  </si>
  <si>
    <t>716</t>
  </si>
  <si>
    <t>výstavba detských ihrísk</t>
  </si>
  <si>
    <t>SNP 9 - prevádzka</t>
  </si>
  <si>
    <t>Príjmy z PCO - MsP</t>
  </si>
  <si>
    <t>Rekonštrukcia T18</t>
  </si>
  <si>
    <t>139.</t>
  </si>
  <si>
    <t>632002</t>
  </si>
  <si>
    <t>632001</t>
  </si>
  <si>
    <t>Výdavky z vlastných príjmov</t>
  </si>
  <si>
    <t>Dotácia učebné pomôcky detí v HN</t>
  </si>
  <si>
    <t>Dotácia na stravovanie detí v HN</t>
  </si>
  <si>
    <t>111</t>
  </si>
  <si>
    <t>41</t>
  </si>
  <si>
    <t>Rekonštrukcia štadiona</t>
  </si>
  <si>
    <t>Návrh kapitálového rozpočtu 2017</t>
  </si>
  <si>
    <t>zo štátneho rozpočtu – účelová dotácia SZP</t>
  </si>
  <si>
    <t>Kultúrne podujatia  zo ŠR</t>
  </si>
  <si>
    <t>Kultúrne podujatia  mimo verejnej správy</t>
  </si>
  <si>
    <t>Návrh rozpočtu na rok 2017</t>
  </si>
  <si>
    <t>Vyúčtovanie za chod spoločnej úradovne</t>
  </si>
  <si>
    <t>Návrh bežného rozpočtu 2017</t>
  </si>
  <si>
    <t>Pokuty a penále</t>
  </si>
  <si>
    <t>11H</t>
  </si>
  <si>
    <t>Zdroj</t>
  </si>
  <si>
    <t>1AC1</t>
  </si>
  <si>
    <t>1AC2</t>
  </si>
  <si>
    <t>aktivačná činnosť – dotácia z ÚPSVaR ESF</t>
  </si>
  <si>
    <t>aktivačná činnosť – dotácia z ÚPSVaR ŠR</t>
  </si>
  <si>
    <t>Návrh rozpočtu 2017</t>
  </si>
  <si>
    <t>Dni Svodova</t>
  </si>
  <si>
    <t>Spolu zdroj 111</t>
  </si>
  <si>
    <t>Spolu zdroj 41</t>
  </si>
  <si>
    <t>Priestor pre domom smútku Želiezovce</t>
  </si>
  <si>
    <t>dopravné značenie</t>
  </si>
  <si>
    <t>Kolkové známky - e- poplatky</t>
  </si>
  <si>
    <t>Rozpočet na rok 2017</t>
  </si>
  <si>
    <t>Dotácia na byty 3x12 b.j. centrál MDVaRR SR</t>
  </si>
  <si>
    <t>Dotácia na technickú vybavenosť 3x12 b.j. centrál - MDVaRR</t>
  </si>
  <si>
    <t>Dar od INNOVIE - 3x12 b.j. centrál</t>
  </si>
  <si>
    <t>Úver zo ŠFRB na byty 3x12 b.j. centrál</t>
  </si>
  <si>
    <t>Súčet</t>
  </si>
  <si>
    <t>Splácanie úrokov – ŠFRB - 40 b.j.</t>
  </si>
  <si>
    <t>Splácanie úrokov – ŠFRB - 3 x 12 b.j.</t>
  </si>
  <si>
    <t>46</t>
  </si>
  <si>
    <t>Skutočnosť 2014</t>
  </si>
  <si>
    <t>Mimoriadne odmeny pre ped. Zamestnancov</t>
  </si>
  <si>
    <t>1AJ1</t>
  </si>
  <si>
    <t>Sponzorské</t>
  </si>
  <si>
    <t>Chránená dielňa</t>
  </si>
  <si>
    <t>zo štátneho rozpočtu - verbovačka</t>
  </si>
  <si>
    <t>Návrh rozpočtu na rok 2018</t>
  </si>
  <si>
    <t xml:space="preserve">Príjem z predaja kapitálových aktív </t>
  </si>
  <si>
    <t>Rekonštrukcia  Domu smútku Želiezovce, Svodov</t>
  </si>
  <si>
    <t>Návrh bežného rozpočtu 2018</t>
  </si>
  <si>
    <t>Návrh kapitálového rozpočtu 2018</t>
  </si>
  <si>
    <t>Projekt odstraňovanie čiernych skládok</t>
  </si>
  <si>
    <t>PD kaštieľ</t>
  </si>
  <si>
    <t>PD telocvičňa T18 s auditom</t>
  </si>
  <si>
    <t>PD dobudovanie kanalizácie</t>
  </si>
  <si>
    <t>PD prístupová cesta do V1</t>
  </si>
  <si>
    <t>PD verejné osvetlenie</t>
  </si>
  <si>
    <t>PD multifunkčné ihrisko Svodov</t>
  </si>
  <si>
    <t>Bytové domy 3x12 b.j. centrál ŠFRB</t>
  </si>
  <si>
    <t>Bytové domy 3x12 b.j. centrálMVDaRR</t>
  </si>
  <si>
    <t>Bytové domy 3x12 b.j. centrál MVDaRR</t>
  </si>
  <si>
    <t>Bytové domy 3x12 b.j. centrál vlastné</t>
  </si>
  <si>
    <t>Výstavba križovatky vstup do V1</t>
  </si>
  <si>
    <t>71</t>
  </si>
  <si>
    <t xml:space="preserve">Výstavba oplotenia cintorína </t>
  </si>
  <si>
    <t>52</t>
  </si>
  <si>
    <t>Audit verejného osvetlenia</t>
  </si>
  <si>
    <t>Interierovíé vybavenie</t>
  </si>
  <si>
    <t>Všeocné služby</t>
  </si>
  <si>
    <t>Mestský ples</t>
  </si>
  <si>
    <t>Spotrebný materiál - účelová dotácia</t>
  </si>
  <si>
    <t>140.</t>
  </si>
  <si>
    <t>Odmeny - účelová dotácia</t>
  </si>
  <si>
    <t>odstupné</t>
  </si>
  <si>
    <t>Špeciálny materiál- telocvičňa</t>
  </si>
  <si>
    <t>Náklady na verejné obstarávanie</t>
  </si>
  <si>
    <t>Nájomné budov</t>
  </si>
  <si>
    <t>Bezpečnostný projekt</t>
  </si>
  <si>
    <t>Odborné posudky</t>
  </si>
  <si>
    <t>Všeobecný materiál-účelová dotácia</t>
  </si>
  <si>
    <t>Kredity</t>
  </si>
  <si>
    <t>Mimoridne odmeny</t>
  </si>
  <si>
    <t>Dotácia VÚC</t>
  </si>
  <si>
    <t>Revízie</t>
  </si>
  <si>
    <t>Regionálne cetrum na zhodnotenie BRO</t>
  </si>
  <si>
    <t>Výstavba kanalizácie</t>
  </si>
  <si>
    <t>Street work-out ihrisko</t>
  </si>
  <si>
    <t>Výmena prvkov</t>
  </si>
  <si>
    <t>Viacúčelové ihrisko Svodov</t>
  </si>
  <si>
    <t>PD rozšírenie kapacity MŠ SNP 9</t>
  </si>
  <si>
    <t xml:space="preserve">PD Štúrova 15 </t>
  </si>
  <si>
    <t>PD  Okružná križovatka Schubertova</t>
  </si>
  <si>
    <t>PD prvý kontakt</t>
  </si>
  <si>
    <t>PD zateplenie a výmena okien MsÚ</t>
  </si>
  <si>
    <t>Prieskumy a rozbory</t>
  </si>
  <si>
    <t>PHSR</t>
  </si>
  <si>
    <t>Príprava žiadosti o NFP</t>
  </si>
  <si>
    <t>Žiadosť o NFP kanalizácia</t>
  </si>
  <si>
    <t>Verejné obstarávania</t>
  </si>
  <si>
    <t>Starostlivosť o starých občanov</t>
  </si>
  <si>
    <t>Rekonštrukcia kaštieľa</t>
  </si>
  <si>
    <t>Krátkodobá pôžička</t>
  </si>
  <si>
    <t>Návrh rozpočtu 2018</t>
  </si>
  <si>
    <t>Vratka krátkodobej pôžičky</t>
  </si>
  <si>
    <t>S 2014</t>
  </si>
  <si>
    <t>Podpora - DCOM</t>
  </si>
  <si>
    <t>Mestská knižnica a múzeum</t>
  </si>
  <si>
    <t>Návrh  2017</t>
  </si>
  <si>
    <t>Návrh  2018</t>
  </si>
  <si>
    <t>Návrh 2017</t>
  </si>
  <si>
    <t>Návrh 2018</t>
  </si>
  <si>
    <t>43</t>
  </si>
  <si>
    <t>Vzdelávacie poukazy</t>
  </si>
  <si>
    <t>PD ZS VJM aktualizacia</t>
  </si>
  <si>
    <t>Výstavba autobusových zastávok Svodov</t>
  </si>
  <si>
    <t>PD centrum - aktualizácia</t>
  </si>
  <si>
    <t>141.</t>
  </si>
  <si>
    <t>142.</t>
  </si>
  <si>
    <t>Nákup kompostérov</t>
  </si>
  <si>
    <t xml:space="preserve">Tarifný plat, osobný plat </t>
  </si>
  <si>
    <t>Rekonštrukcie a opravy mestských objektov</t>
  </si>
  <si>
    <t>Prevádzkové stroje, prístroje a zariadenia</t>
  </si>
  <si>
    <t>Skutočnosť 2015</t>
  </si>
  <si>
    <t>Schválený rozpočet 2016</t>
  </si>
  <si>
    <t>Predpoklad 2016</t>
  </si>
  <si>
    <t>Návrh bežného rozpočtu 2019</t>
  </si>
  <si>
    <t>Návrh 2019</t>
  </si>
  <si>
    <t>Schválený rozpočet na rok 2016</t>
  </si>
  <si>
    <t>Návrh kapitálového rozpočtu 2019</t>
  </si>
  <si>
    <t>- dom smútku Želiezovce spevnená plocha</t>
  </si>
  <si>
    <t>Návrh  2019</t>
  </si>
  <si>
    <t>Modernizácia VO - špec. Služby</t>
  </si>
  <si>
    <t>Modernizácia VO - špec. Služby - vlastné</t>
  </si>
  <si>
    <t>11K1</t>
  </si>
  <si>
    <t>11K2</t>
  </si>
  <si>
    <t>Modernizácia VO vlastné</t>
  </si>
  <si>
    <t>Dodávka tepla IFM</t>
  </si>
  <si>
    <t>Správa bytov</t>
  </si>
  <si>
    <t>3x 12 b. j. Centrál</t>
  </si>
  <si>
    <t>Návrh kapitálovéhorozpočtu 2017</t>
  </si>
  <si>
    <t>Návrh kapitálovéhorozpočtu 2019</t>
  </si>
  <si>
    <t>Výkon funkcie primátora</t>
  </si>
  <si>
    <t>Výkon funkcie hlavného kontrolóra</t>
  </si>
  <si>
    <t>Reprezentačné výdavky</t>
  </si>
  <si>
    <t>Mzdy</t>
  </si>
  <si>
    <t>0111</t>
  </si>
  <si>
    <t>Želiezovce 2017 - dni európskych občanov</t>
  </si>
  <si>
    <t>Služby pri nakladaní s odpadom</t>
  </si>
  <si>
    <t>Nákup zberných nádob a smetných košov</t>
  </si>
  <si>
    <t>Verejná zeleň</t>
  </si>
  <si>
    <t>Výmena výsadby CMZ</t>
  </si>
  <si>
    <t>717002</t>
  </si>
  <si>
    <t>Výdavky súvisiace  s prípravou   projektova monitorovaním  proejktov</t>
  </si>
  <si>
    <t>posudky</t>
  </si>
  <si>
    <t>Následné monitorovacie správy</t>
  </si>
  <si>
    <t>Rozšírenie VO ul. Rákocziho</t>
  </si>
  <si>
    <t>Rekonštrukcia ZUŠ a CVČ</t>
  </si>
  <si>
    <t>PD prepojenie Mierová - Schubertova</t>
  </si>
  <si>
    <t>PD parkovisko pri parku</t>
  </si>
  <si>
    <t>Vytýčenie  sieti</t>
  </si>
  <si>
    <t>Správa budov a  majetku mesta</t>
  </si>
  <si>
    <t>Nákup mikrobusu - akontácia</t>
  </si>
  <si>
    <t>parkoviská - pri trhovisku II. Etapa</t>
  </si>
  <si>
    <t>Nákup nových prenosných rozvádzačov</t>
  </si>
  <si>
    <t>Schubert fest</t>
  </si>
  <si>
    <t xml:space="preserve">Nemocenské dávky </t>
  </si>
  <si>
    <t>Terénna sociálna práca</t>
  </si>
  <si>
    <t>Návrh rozpočtu 2019</t>
  </si>
  <si>
    <t>Rozpočet na rok 2018</t>
  </si>
  <si>
    <t>Rozpočet na rok 2019</t>
  </si>
  <si>
    <t>Chodník v parku</t>
  </si>
  <si>
    <t>Chodník  nám. Sv. Jakuba</t>
  </si>
  <si>
    <t>Chodník  Komenského - Szeliz</t>
  </si>
  <si>
    <t>Skutočnosť     2014</t>
  </si>
  <si>
    <t>Schválný rozpočet        2016</t>
  </si>
  <si>
    <t>Predpoklad  2016</t>
  </si>
  <si>
    <t>S 2015</t>
  </si>
  <si>
    <t>Schválný rozpočet 2016</t>
  </si>
  <si>
    <t>Predpoklad     2016</t>
  </si>
  <si>
    <t>Schválený rozpočet  2016</t>
  </si>
  <si>
    <t>Príspe vok na učebnice</t>
  </si>
  <si>
    <t xml:space="preserve">Všeobecné služby </t>
  </si>
  <si>
    <t>13T1</t>
  </si>
  <si>
    <t>13T2</t>
  </si>
  <si>
    <t>Materiál – výpočtová technika - sponzorské</t>
  </si>
  <si>
    <t>Úrazové poistenie</t>
  </si>
  <si>
    <t>Nákup kníh</t>
  </si>
  <si>
    <t>Nové prenosné rozvádzače</t>
  </si>
  <si>
    <t>Zariadenie dopravného ihriska</t>
  </si>
  <si>
    <t>Na zvýšenie miezd</t>
  </si>
  <si>
    <t>Lyžiarsky kurz + škola v  prírode</t>
  </si>
  <si>
    <t>Schválený 2016</t>
  </si>
  <si>
    <t>Návrh rozpočtu na rok 2019</t>
  </si>
  <si>
    <t>Odchodné zo ŠR</t>
  </si>
  <si>
    <t>Sanácia čiernych skládok</t>
  </si>
  <si>
    <t>Doplatok dotácie na multifunkčné ihrisko - DPH</t>
  </si>
  <si>
    <t>Rekonštrukcia  Domu smútku Želiezovce</t>
  </si>
  <si>
    <t>Náhrada za vecné bremeno</t>
  </si>
  <si>
    <t>Splátky reštrukturalizovaného  230516</t>
  </si>
  <si>
    <t>Zabezpečovací systém MŠ SNP 9</t>
  </si>
  <si>
    <t>Základné školstvo</t>
  </si>
  <si>
    <t>Projekty -implementácia</t>
  </si>
  <si>
    <t>5.3.4</t>
  </si>
  <si>
    <t>Mestský rozhlas - centrálny pult</t>
  </si>
  <si>
    <t>Mestský rozhlas - rekoštrukcia</t>
  </si>
  <si>
    <t>Výkon funkcie viceprimátora - 30%</t>
  </si>
  <si>
    <t>Stretnutie s podnikateľmi</t>
  </si>
  <si>
    <t>zo štátneho rozpočtu – projekt telocvičňa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</si>
  <si>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</si>
  <si>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</si>
  <si>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</si>
  <si>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</si>
  <si>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</si>
  <si>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</si>
  <si>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</si>
  <si>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</si>
  <si>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</si>
  <si>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</si>
  <si>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Sanácia čiernych skládok - projekt</t>
  </si>
  <si>
    <t>Hromozvod ZŠ Mierová 67</t>
  </si>
  <si>
    <t>Ihriská a cyklotrasy</t>
  </si>
  <si>
    <t>Cyklotrasy</t>
  </si>
  <si>
    <t>PD cyklotrasy</t>
  </si>
  <si>
    <t>Rekonštrukcia Námestia Sv. Jakuba</t>
  </si>
  <si>
    <t>Budovanie infraštruktúry - ul. Poštová</t>
  </si>
  <si>
    <t>Rekonštrukcia kúpaliska</t>
  </si>
  <si>
    <t>Propagácia - inzercia</t>
  </si>
  <si>
    <t>Rekonštrukcia pamätnej izby Fr. Shuberta</t>
  </si>
  <si>
    <t>Chodník  - cintorín Mikula</t>
  </si>
  <si>
    <t>Podpora softvéru a výpočtová technika</t>
  </si>
  <si>
    <t>Reprezentačné - cattering</t>
  </si>
  <si>
    <t>Rekonštrukcia dvora MsÚ</t>
  </si>
  <si>
    <t>Bezbarierový vstup do budovy MsÚ</t>
  </si>
  <si>
    <t>Rekonštrukcia KD - kuchyňa</t>
  </si>
  <si>
    <t>Členské príspevky,združenia a stavovské organizácie</t>
  </si>
  <si>
    <t>Dni Mikuli</t>
  </si>
  <si>
    <t>Zariadenie na psie exkrementy</t>
  </si>
  <si>
    <t>Oddychová zóna od. Ul. SNP</t>
  </si>
  <si>
    <t>Zateplenie a výmena okien DOS</t>
  </si>
  <si>
    <t>Parkovisko pri parku</t>
  </si>
  <si>
    <t>PD - kúpalisko</t>
  </si>
  <si>
    <t>Parkovisko pri ZUŠ</t>
  </si>
  <si>
    <t>Rekonštrukcia ZŠ VJM Komenského 1</t>
  </si>
  <si>
    <t>Prepojenie ulíc  Agátova, Tržná</t>
  </si>
  <si>
    <t>143.</t>
  </si>
  <si>
    <t>144.</t>
  </si>
  <si>
    <t>145.</t>
  </si>
  <si>
    <t>146.</t>
  </si>
  <si>
    <t>147.</t>
  </si>
  <si>
    <t>148.</t>
  </si>
  <si>
    <t>149.</t>
  </si>
  <si>
    <t>150.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</si>
</sst>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dd/mm/yyyy"/>
    <numFmt numFmtId="181" formatCode="#,##0.0"/>
    <numFmt numFmtId="182" formatCode="0.00\ ;\-0.00\ "/>
    <numFmt numFmtId="183" formatCode="0.0"/>
    <numFmt numFmtId="184" formatCode="#,###.00"/>
    <numFmt numFmtId="185" formatCode="#,##0.000"/>
  </numFmts>
  <fonts count="95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i/>
      <sz val="12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8"/>
      <name val="Cambria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Cambria"/>
      <family val="1"/>
    </font>
    <font>
      <b/>
      <sz val="9"/>
      <name val="Cambria"/>
      <family val="1"/>
    </font>
    <font>
      <b/>
      <sz val="16"/>
      <color indexed="12"/>
      <name val="Cambria"/>
      <family val="1"/>
    </font>
    <font>
      <sz val="10"/>
      <color indexed="8"/>
      <name val="Cambria"/>
      <family val="1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color indexed="8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b/>
      <sz val="16"/>
      <name val="Cambria"/>
      <family val="1"/>
    </font>
    <font>
      <b/>
      <sz val="16"/>
      <color indexed="10"/>
      <name val="Cambria"/>
      <family val="1"/>
    </font>
    <font>
      <sz val="8"/>
      <name val="Arial"/>
      <family val="2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8"/>
      <name val="Arial CE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2.4"/>
      <color indexed="12"/>
      <name val="Arial"/>
      <family val="2"/>
    </font>
    <font>
      <u val="single"/>
      <sz val="12.4"/>
      <color indexed="20"/>
      <name val="Arial"/>
      <family val="2"/>
    </font>
    <font>
      <b/>
      <sz val="12"/>
      <color indexed="10"/>
      <name val="Cambria"/>
      <family val="1"/>
    </font>
    <font>
      <sz val="12"/>
      <color indexed="8"/>
      <name val="Cambria"/>
      <family val="1"/>
    </font>
    <font>
      <b/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4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Arial"/>
      <family val="2"/>
    </font>
    <font>
      <sz val="12"/>
      <color rgb="FFFF0000"/>
      <name val="Cambria"/>
      <family val="1"/>
    </font>
    <font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6"/>
      <color rgb="FFFF0000"/>
      <name val="Cambria"/>
      <family val="1"/>
    </font>
    <font>
      <sz val="10"/>
      <color rgb="FFFF0000"/>
      <name val="Arial"/>
      <family val="2"/>
    </font>
    <font>
      <b/>
      <sz val="9"/>
      <color rgb="FFFF0000"/>
      <name val="Cambria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44" fillId="3" borderId="0" applyNumberFormat="0" applyBorder="0" applyAlignment="0" applyProtection="0"/>
    <xf numFmtId="0" fontId="65" fillId="4" borderId="0" applyNumberFormat="0" applyBorder="0" applyAlignment="0" applyProtection="0"/>
    <xf numFmtId="0" fontId="44" fillId="5" borderId="0" applyNumberFormat="0" applyBorder="0" applyAlignment="0" applyProtection="0"/>
    <xf numFmtId="0" fontId="65" fillId="6" borderId="0" applyNumberFormat="0" applyBorder="0" applyAlignment="0" applyProtection="0"/>
    <xf numFmtId="0" fontId="44" fillId="7" borderId="0" applyNumberFormat="0" applyBorder="0" applyAlignment="0" applyProtection="0"/>
    <xf numFmtId="0" fontId="65" fillId="8" borderId="0" applyNumberFormat="0" applyBorder="0" applyAlignment="0" applyProtection="0"/>
    <xf numFmtId="0" fontId="44" fillId="3" borderId="0" applyNumberFormat="0" applyBorder="0" applyAlignment="0" applyProtection="0"/>
    <xf numFmtId="0" fontId="65" fillId="9" borderId="0" applyNumberFormat="0" applyBorder="0" applyAlignment="0" applyProtection="0"/>
    <xf numFmtId="0" fontId="44" fillId="10" borderId="0" applyNumberFormat="0" applyBorder="0" applyAlignment="0" applyProtection="0"/>
    <xf numFmtId="0" fontId="65" fillId="11" borderId="0" applyNumberFormat="0" applyBorder="0" applyAlignment="0" applyProtection="0"/>
    <xf numFmtId="0" fontId="44" fillId="5" borderId="0" applyNumberFormat="0" applyBorder="0" applyAlignment="0" applyProtection="0"/>
    <xf numFmtId="0" fontId="65" fillId="12" borderId="0" applyNumberFormat="0" applyBorder="0" applyAlignment="0" applyProtection="0"/>
    <xf numFmtId="0" fontId="44" fillId="13" borderId="0" applyNumberFormat="0" applyBorder="0" applyAlignment="0" applyProtection="0"/>
    <xf numFmtId="0" fontId="65" fillId="14" borderId="0" applyNumberFormat="0" applyBorder="0" applyAlignment="0" applyProtection="0"/>
    <xf numFmtId="0" fontId="44" fillId="15" borderId="0" applyNumberFormat="0" applyBorder="0" applyAlignment="0" applyProtection="0"/>
    <xf numFmtId="0" fontId="65" fillId="16" borderId="0" applyNumberFormat="0" applyBorder="0" applyAlignment="0" applyProtection="0"/>
    <xf numFmtId="0" fontId="44" fillId="17" borderId="0" applyNumberFormat="0" applyBorder="0" applyAlignment="0" applyProtection="0"/>
    <xf numFmtId="0" fontId="65" fillId="18" borderId="0" applyNumberFormat="0" applyBorder="0" applyAlignment="0" applyProtection="0"/>
    <xf numFmtId="0" fontId="44" fillId="3" borderId="0" applyNumberFormat="0" applyBorder="0" applyAlignment="0" applyProtection="0"/>
    <xf numFmtId="0" fontId="65" fillId="19" borderId="0" applyNumberFormat="0" applyBorder="0" applyAlignment="0" applyProtection="0"/>
    <xf numFmtId="0" fontId="44" fillId="13" borderId="0" applyNumberFormat="0" applyBorder="0" applyAlignment="0" applyProtection="0"/>
    <xf numFmtId="0" fontId="65" fillId="20" borderId="0" applyNumberFormat="0" applyBorder="0" applyAlignment="0" applyProtection="0"/>
    <xf numFmtId="0" fontId="44" fillId="5" borderId="0" applyNumberFormat="0" applyBorder="0" applyAlignment="0" applyProtection="0"/>
    <xf numFmtId="0" fontId="66" fillId="21" borderId="0" applyNumberFormat="0" applyBorder="0" applyAlignment="0" applyProtection="0"/>
    <xf numFmtId="0" fontId="45" fillId="22" borderId="0" applyNumberFormat="0" applyBorder="0" applyAlignment="0" applyProtection="0"/>
    <xf numFmtId="0" fontId="66" fillId="23" borderId="0" applyNumberFormat="0" applyBorder="0" applyAlignment="0" applyProtection="0"/>
    <xf numFmtId="0" fontId="45" fillId="15" borderId="0" applyNumberFormat="0" applyBorder="0" applyAlignment="0" applyProtection="0"/>
    <xf numFmtId="0" fontId="66" fillId="24" borderId="0" applyNumberFormat="0" applyBorder="0" applyAlignment="0" applyProtection="0"/>
    <xf numFmtId="0" fontId="45" fillId="17" borderId="0" applyNumberFormat="0" applyBorder="0" applyAlignment="0" applyProtection="0"/>
    <xf numFmtId="0" fontId="66" fillId="25" borderId="0" applyNumberFormat="0" applyBorder="0" applyAlignment="0" applyProtection="0"/>
    <xf numFmtId="0" fontId="45" fillId="26" borderId="0" applyNumberFormat="0" applyBorder="0" applyAlignment="0" applyProtection="0"/>
    <xf numFmtId="0" fontId="66" fillId="27" borderId="0" applyNumberFormat="0" applyBorder="0" applyAlignment="0" applyProtection="0"/>
    <xf numFmtId="0" fontId="45" fillId="22" borderId="0" applyNumberFormat="0" applyBorder="0" applyAlignment="0" applyProtection="0"/>
    <xf numFmtId="0" fontId="66" fillId="28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67" fillId="29" borderId="0" applyNumberFormat="0" applyBorder="0" applyAlignment="0" applyProtection="0"/>
    <xf numFmtId="0" fontId="46" fillId="30" borderId="0" applyNumberFormat="0" applyBorder="0" applyAlignment="0" applyProtection="0"/>
    <xf numFmtId="0" fontId="2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2" borderId="1" applyNumberFormat="0" applyAlignment="0" applyProtection="0"/>
    <xf numFmtId="0" fontId="47" fillId="33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0" fillId="0" borderId="3" applyNumberFormat="0" applyFill="0" applyAlignment="0" applyProtection="0"/>
    <xf numFmtId="0" fontId="48" fillId="0" borderId="4" applyNumberFormat="0" applyFill="0" applyAlignment="0" applyProtection="0"/>
    <xf numFmtId="0" fontId="71" fillId="0" borderId="5" applyNumberFormat="0" applyFill="0" applyAlignment="0" applyProtection="0"/>
    <xf numFmtId="0" fontId="49" fillId="0" borderId="4" applyNumberFormat="0" applyFill="0" applyAlignment="0" applyProtection="0"/>
    <xf numFmtId="0" fontId="72" fillId="0" borderId="6" applyNumberFormat="0" applyFill="0" applyAlignment="0" applyProtection="0"/>
    <xf numFmtId="0" fontId="50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0" fillId="7" borderId="9" applyNumberFormat="0" applyAlignment="0" applyProtection="0"/>
    <xf numFmtId="0" fontId="75" fillId="0" borderId="10" applyNumberFormat="0" applyFill="0" applyAlignment="0" applyProtection="0"/>
    <xf numFmtId="0" fontId="51" fillId="0" borderId="11" applyNumberFormat="0" applyFill="0" applyAlignment="0" applyProtection="0"/>
    <xf numFmtId="0" fontId="76" fillId="0" borderId="12" applyNumberFormat="0" applyFill="0" applyAlignment="0" applyProtection="0"/>
    <xf numFmtId="0" fontId="52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9" fillId="36" borderId="14" applyNumberFormat="0" applyAlignment="0" applyProtection="0"/>
    <xf numFmtId="0" fontId="55" fillId="5" borderId="9" applyNumberFormat="0" applyAlignment="0" applyProtection="0"/>
    <xf numFmtId="0" fontId="80" fillId="37" borderId="14" applyNumberFormat="0" applyAlignment="0" applyProtection="0"/>
    <xf numFmtId="0" fontId="56" fillId="3" borderId="9" applyNumberFormat="0" applyAlignment="0" applyProtection="0"/>
    <xf numFmtId="0" fontId="81" fillId="37" borderId="15" applyNumberFormat="0" applyAlignment="0" applyProtection="0"/>
    <xf numFmtId="0" fontId="57" fillId="3" borderId="16" applyNumberFormat="0" applyAlignment="0" applyProtection="0"/>
    <xf numFmtId="0" fontId="8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59" fillId="39" borderId="0" applyNumberFormat="0" applyBorder="0" applyAlignment="0" applyProtection="0"/>
    <xf numFmtId="0" fontId="66" fillId="40" borderId="0" applyNumberFormat="0" applyBorder="0" applyAlignment="0" applyProtection="0"/>
    <xf numFmtId="0" fontId="45" fillId="22" borderId="0" applyNumberFormat="0" applyBorder="0" applyAlignment="0" applyProtection="0"/>
    <xf numFmtId="0" fontId="66" fillId="41" borderId="0" applyNumberFormat="0" applyBorder="0" applyAlignment="0" applyProtection="0"/>
    <xf numFmtId="0" fontId="45" fillId="42" borderId="0" applyNumberFormat="0" applyBorder="0" applyAlignment="0" applyProtection="0"/>
    <xf numFmtId="0" fontId="66" fillId="43" borderId="0" applyNumberFormat="0" applyBorder="0" applyAlignment="0" applyProtection="0"/>
    <xf numFmtId="0" fontId="45" fillId="17" borderId="0" applyNumberFormat="0" applyBorder="0" applyAlignment="0" applyProtection="0"/>
    <xf numFmtId="0" fontId="66" fillId="44" borderId="0" applyNumberFormat="0" applyBorder="0" applyAlignment="0" applyProtection="0"/>
    <xf numFmtId="0" fontId="45" fillId="26" borderId="0" applyNumberFormat="0" applyBorder="0" applyAlignment="0" applyProtection="0"/>
    <xf numFmtId="0" fontId="66" fillId="45" borderId="0" applyNumberFormat="0" applyBorder="0" applyAlignment="0" applyProtection="0"/>
    <xf numFmtId="0" fontId="45" fillId="22" borderId="0" applyNumberFormat="0" applyBorder="0" applyAlignment="0" applyProtection="0"/>
    <xf numFmtId="0" fontId="66" fillId="46" borderId="0" applyNumberFormat="0" applyBorder="0" applyAlignment="0" applyProtection="0"/>
    <xf numFmtId="0" fontId="45" fillId="47" borderId="0" applyNumberFormat="0" applyBorder="0" applyAlignment="0" applyProtection="0"/>
  </cellStyleXfs>
  <cellXfs count="78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5" fillId="13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left"/>
    </xf>
    <xf numFmtId="0" fontId="5" fillId="48" borderId="19" xfId="0" applyFont="1" applyFill="1" applyBorder="1" applyAlignment="1">
      <alignment horizontal="center"/>
    </xf>
    <xf numFmtId="0" fontId="6" fillId="48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5" fillId="13" borderId="19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6" fillId="48" borderId="19" xfId="0" applyNumberFormat="1" applyFont="1" applyFill="1" applyBorder="1" applyAlignment="1">
      <alignment horizontal="center"/>
    </xf>
    <xf numFmtId="0" fontId="6" fillId="48" borderId="20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9" fontId="6" fillId="39" borderId="23" xfId="0" applyNumberFormat="1" applyFont="1" applyFill="1" applyBorder="1" applyAlignment="1">
      <alignment horizontal="center"/>
    </xf>
    <xf numFmtId="0" fontId="5" fillId="39" borderId="2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0" fontId="11" fillId="13" borderId="25" xfId="0" applyFont="1" applyFill="1" applyBorder="1" applyAlignment="1">
      <alignment horizontal="center"/>
    </xf>
    <xf numFmtId="0" fontId="12" fillId="13" borderId="26" xfId="0" applyFont="1" applyFill="1" applyBorder="1" applyAlignment="1">
      <alignment/>
    </xf>
    <xf numFmtId="0" fontId="11" fillId="13" borderId="19" xfId="0" applyFont="1" applyFill="1" applyBorder="1" applyAlignment="1">
      <alignment horizontal="center"/>
    </xf>
    <xf numFmtId="0" fontId="12" fillId="13" borderId="2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3" fillId="0" borderId="20" xfId="0" applyFont="1" applyBorder="1" applyAlignment="1">
      <alignment/>
    </xf>
    <xf numFmtId="181" fontId="11" fillId="0" borderId="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1" fillId="31" borderId="19" xfId="0" applyFont="1" applyFill="1" applyBorder="1" applyAlignment="1">
      <alignment horizontal="center"/>
    </xf>
    <xf numFmtId="0" fontId="12" fillId="31" borderId="20" xfId="0" applyFont="1" applyFill="1" applyBorder="1" applyAlignment="1">
      <alignment/>
    </xf>
    <xf numFmtId="0" fontId="15" fillId="31" borderId="20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5" fillId="5" borderId="24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3" fontId="18" fillId="0" borderId="0" xfId="0" applyNumberFormat="1" applyFont="1" applyBorder="1" applyAlignment="1">
      <alignment horizontal="right"/>
    </xf>
    <xf numFmtId="183" fontId="19" fillId="0" borderId="0" xfId="0" applyNumberFormat="1" applyFont="1" applyBorder="1" applyAlignment="1">
      <alignment horizontal="right"/>
    </xf>
    <xf numFmtId="49" fontId="16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83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48" borderId="29" xfId="0" applyNumberFormat="1" applyFont="1" applyFill="1" applyBorder="1" applyAlignment="1">
      <alignment horizontal="center"/>
    </xf>
    <xf numFmtId="0" fontId="6" fillId="48" borderId="27" xfId="0" applyFont="1" applyFill="1" applyBorder="1" applyAlignment="1">
      <alignment/>
    </xf>
    <xf numFmtId="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49" fontId="6" fillId="48" borderId="30" xfId="0" applyNumberFormat="1" applyFont="1" applyFill="1" applyBorder="1" applyAlignment="1">
      <alignment horizontal="center" vertical="center"/>
    </xf>
    <xf numFmtId="0" fontId="5" fillId="48" borderId="31" xfId="0" applyFont="1" applyFill="1" applyBorder="1" applyAlignment="1">
      <alignment vertical="center"/>
    </xf>
    <xf numFmtId="0" fontId="21" fillId="0" borderId="0" xfId="0" applyFont="1" applyAlignment="1">
      <alignment/>
    </xf>
    <xf numFmtId="49" fontId="22" fillId="0" borderId="0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3" borderId="0" xfId="0" applyNumberFormat="1" applyFont="1" applyFill="1" applyAlignment="1">
      <alignment/>
    </xf>
    <xf numFmtId="49" fontId="5" fillId="49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/>
    </xf>
    <xf numFmtId="49" fontId="5" fillId="50" borderId="19" xfId="0" applyNumberFormat="1" applyFont="1" applyFill="1" applyBorder="1" applyAlignment="1">
      <alignment/>
    </xf>
    <xf numFmtId="49" fontId="6" fillId="0" borderId="19" xfId="0" applyNumberFormat="1" applyFont="1" applyBorder="1" applyAlignment="1">
      <alignment/>
    </xf>
    <xf numFmtId="49" fontId="6" fillId="31" borderId="34" xfId="0" applyNumberFormat="1" applyFont="1" applyFill="1" applyBorder="1" applyAlignment="1">
      <alignment/>
    </xf>
    <xf numFmtId="49" fontId="6" fillId="31" borderId="2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/>
    </xf>
    <xf numFmtId="49" fontId="6" fillId="51" borderId="20" xfId="0" applyNumberFormat="1" applyFont="1" applyFill="1" applyBorder="1" applyAlignment="1">
      <alignment/>
    </xf>
    <xf numFmtId="49" fontId="5" fillId="17" borderId="19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0" fontId="6" fillId="0" borderId="34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22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0" fontId="6" fillId="0" borderId="35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31" borderId="3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left"/>
    </xf>
    <xf numFmtId="1" fontId="6" fillId="0" borderId="3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49" fontId="5" fillId="50" borderId="34" xfId="0" applyNumberFormat="1" applyFont="1" applyFill="1" applyBorder="1" applyAlignment="1">
      <alignment/>
    </xf>
    <xf numFmtId="0" fontId="6" fillId="0" borderId="34" xfId="0" applyNumberFormat="1" applyFont="1" applyBorder="1" applyAlignment="1">
      <alignment/>
    </xf>
    <xf numFmtId="49" fontId="6" fillId="3" borderId="34" xfId="0" applyNumberFormat="1" applyFont="1" applyFill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0" fontId="6" fillId="0" borderId="37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183" fontId="6" fillId="3" borderId="0" xfId="0" applyNumberFormat="1" applyFont="1" applyFill="1" applyAlignment="1">
      <alignment/>
    </xf>
    <xf numFmtId="0" fontId="6" fillId="0" borderId="34" xfId="0" applyNumberFormat="1" applyFont="1" applyFill="1" applyBorder="1" applyAlignment="1">
      <alignment/>
    </xf>
    <xf numFmtId="0" fontId="6" fillId="31" borderId="2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7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5" fillId="49" borderId="39" xfId="0" applyNumberFormat="1" applyFont="1" applyFill="1" applyBorder="1" applyAlignment="1">
      <alignment horizontal="center" vertical="center"/>
    </xf>
    <xf numFmtId="183" fontId="8" fillId="0" borderId="37" xfId="0" applyNumberFormat="1" applyFont="1" applyBorder="1" applyAlignment="1">
      <alignment/>
    </xf>
    <xf numFmtId="1" fontId="6" fillId="3" borderId="19" xfId="0" applyNumberFormat="1" applyFont="1" applyFill="1" applyBorder="1" applyAlignment="1">
      <alignment horizontal="center"/>
    </xf>
    <xf numFmtId="49" fontId="5" fillId="50" borderId="36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26" fillId="0" borderId="34" xfId="0" applyNumberFormat="1" applyFont="1" applyBorder="1" applyAlignment="1">
      <alignment/>
    </xf>
    <xf numFmtId="49" fontId="26" fillId="0" borderId="20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37" xfId="0" applyFont="1" applyBorder="1" applyAlignment="1">
      <alignment/>
    </xf>
    <xf numFmtId="49" fontId="6" fillId="0" borderId="24" xfId="0" applyNumberFormat="1" applyFont="1" applyFill="1" applyBorder="1" applyAlignment="1">
      <alignment/>
    </xf>
    <xf numFmtId="1" fontId="6" fillId="0" borderId="42" xfId="0" applyNumberFormat="1" applyFont="1" applyBorder="1" applyAlignment="1">
      <alignment horizontal="center"/>
    </xf>
    <xf numFmtId="49" fontId="5" fillId="31" borderId="34" xfId="0" applyNumberFormat="1" applyFont="1" applyFill="1" applyBorder="1" applyAlignment="1">
      <alignment/>
    </xf>
    <xf numFmtId="49" fontId="26" fillId="10" borderId="20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/>
    </xf>
    <xf numFmtId="49" fontId="5" fillId="31" borderId="44" xfId="0" applyNumberFormat="1" applyFont="1" applyFill="1" applyBorder="1" applyAlignment="1">
      <alignment/>
    </xf>
    <xf numFmtId="49" fontId="6" fillId="0" borderId="45" xfId="0" applyNumberFormat="1" applyFont="1" applyBorder="1" applyAlignment="1">
      <alignment/>
    </xf>
    <xf numFmtId="49" fontId="6" fillId="10" borderId="26" xfId="0" applyNumberFormat="1" applyFont="1" applyFill="1" applyBorder="1" applyAlignment="1">
      <alignment/>
    </xf>
    <xf numFmtId="49" fontId="6" fillId="10" borderId="2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" fontId="6" fillId="3" borderId="33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3" borderId="0" xfId="0" applyFont="1" applyFill="1" applyAlignment="1">
      <alignment/>
    </xf>
    <xf numFmtId="49" fontId="5" fillId="50" borderId="22" xfId="0" applyNumberFormat="1" applyFont="1" applyFill="1" applyBorder="1" applyAlignment="1">
      <alignment/>
    </xf>
    <xf numFmtId="49" fontId="30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183" fontId="0" fillId="0" borderId="0" xfId="0" applyNumberFormat="1" applyFont="1" applyAlignment="1">
      <alignment/>
    </xf>
    <xf numFmtId="1" fontId="6" fillId="0" borderId="46" xfId="0" applyNumberFormat="1" applyFont="1" applyBorder="1" applyAlignment="1">
      <alignment horizontal="center"/>
    </xf>
    <xf numFmtId="49" fontId="5" fillId="17" borderId="25" xfId="0" applyNumberFormat="1" applyFont="1" applyFill="1" applyBorder="1" applyAlignment="1">
      <alignment/>
    </xf>
    <xf numFmtId="0" fontId="31" fillId="0" borderId="0" xfId="0" applyFont="1" applyAlignment="1">
      <alignment/>
    </xf>
    <xf numFmtId="49" fontId="6" fillId="31" borderId="19" xfId="0" applyNumberFormat="1" applyFont="1" applyFill="1" applyBorder="1" applyAlignment="1">
      <alignment/>
    </xf>
    <xf numFmtId="49" fontId="26" fillId="0" borderId="19" xfId="0" applyNumberFormat="1" applyFont="1" applyFill="1" applyBorder="1" applyAlignment="1">
      <alignment/>
    </xf>
    <xf numFmtId="49" fontId="26" fillId="0" borderId="34" xfId="0" applyNumberFormat="1" applyFont="1" applyFill="1" applyBorder="1" applyAlignment="1">
      <alignment/>
    </xf>
    <xf numFmtId="0" fontId="6" fillId="0" borderId="35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49" fontId="6" fillId="3" borderId="35" xfId="0" applyNumberFormat="1" applyFont="1" applyFill="1" applyBorder="1" applyAlignment="1">
      <alignment/>
    </xf>
    <xf numFmtId="49" fontId="6" fillId="3" borderId="21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183" fontId="6" fillId="0" borderId="0" xfId="0" applyNumberFormat="1" applyFont="1" applyBorder="1" applyAlignment="1">
      <alignment/>
    </xf>
    <xf numFmtId="183" fontId="6" fillId="0" borderId="28" xfId="0" applyNumberFormat="1" applyFont="1" applyBorder="1" applyAlignment="1">
      <alignment/>
    </xf>
    <xf numFmtId="49" fontId="5" fillId="49" borderId="47" xfId="0" applyNumberFormat="1" applyFont="1" applyFill="1" applyBorder="1" applyAlignment="1">
      <alignment horizontal="center" vertical="center"/>
    </xf>
    <xf numFmtId="1" fontId="6" fillId="3" borderId="48" xfId="0" applyNumberFormat="1" applyFont="1" applyFill="1" applyBorder="1" applyAlignment="1">
      <alignment horizontal="center"/>
    </xf>
    <xf numFmtId="49" fontId="5" fillId="50" borderId="25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/>
    </xf>
    <xf numFmtId="1" fontId="6" fillId="3" borderId="0" xfId="0" applyNumberFormat="1" applyFont="1" applyFill="1" applyBorder="1" applyAlignment="1">
      <alignment horizontal="center"/>
    </xf>
    <xf numFmtId="49" fontId="3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6" fillId="0" borderId="0" xfId="0" applyNumberFormat="1" applyFont="1" applyAlignment="1">
      <alignment/>
    </xf>
    <xf numFmtId="49" fontId="5" fillId="52" borderId="47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/>
    </xf>
    <xf numFmtId="0" fontId="5" fillId="5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49" fontId="6" fillId="0" borderId="37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49" fontId="5" fillId="52" borderId="39" xfId="0" applyNumberFormat="1" applyFont="1" applyFill="1" applyBorder="1" applyAlignment="1">
      <alignment horizontal="center" vertical="center"/>
    </xf>
    <xf numFmtId="49" fontId="6" fillId="50" borderId="48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/>
    </xf>
    <xf numFmtId="49" fontId="6" fillId="0" borderId="48" xfId="0" applyNumberFormat="1" applyFont="1" applyFill="1" applyBorder="1" applyAlignment="1">
      <alignment/>
    </xf>
    <xf numFmtId="49" fontId="6" fillId="0" borderId="40" xfId="0" applyNumberFormat="1" applyFont="1" applyBorder="1" applyAlignment="1">
      <alignment/>
    </xf>
    <xf numFmtId="1" fontId="6" fillId="3" borderId="34" xfId="0" applyNumberFormat="1" applyFont="1" applyFill="1" applyBorder="1" applyAlignment="1">
      <alignment horizontal="center"/>
    </xf>
    <xf numFmtId="1" fontId="6" fillId="3" borderId="34" xfId="0" applyNumberFormat="1" applyFont="1" applyFill="1" applyBorder="1" applyAlignment="1">
      <alignment horizontal="left"/>
    </xf>
    <xf numFmtId="49" fontId="6" fillId="17" borderId="48" xfId="0" applyNumberFormat="1" applyFont="1" applyFill="1" applyBorder="1" applyAlignment="1">
      <alignment/>
    </xf>
    <xf numFmtId="0" fontId="6" fillId="51" borderId="34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0" fontId="6" fillId="0" borderId="19" xfId="0" applyFont="1" applyBorder="1" applyAlignment="1">
      <alignment/>
    </xf>
    <xf numFmtId="0" fontId="6" fillId="0" borderId="36" xfId="0" applyNumberFormat="1" applyFont="1" applyFill="1" applyBorder="1" applyAlignment="1">
      <alignment horizontal="left"/>
    </xf>
    <xf numFmtId="49" fontId="6" fillId="0" borderId="40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/>
    </xf>
    <xf numFmtId="49" fontId="6" fillId="0" borderId="50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5" fillId="50" borderId="17" xfId="0" applyNumberFormat="1" applyFont="1" applyFill="1" applyBorder="1" applyAlignment="1">
      <alignment/>
    </xf>
    <xf numFmtId="0" fontId="6" fillId="0" borderId="37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6" fillId="53" borderId="33" xfId="0" applyFont="1" applyFill="1" applyBorder="1" applyAlignment="1">
      <alignment/>
    </xf>
    <xf numFmtId="0" fontId="5" fillId="53" borderId="51" xfId="0" applyFont="1" applyFill="1" applyBorder="1" applyAlignment="1">
      <alignment/>
    </xf>
    <xf numFmtId="0" fontId="6" fillId="5" borderId="48" xfId="0" applyFont="1" applyFill="1" applyBorder="1" applyAlignment="1">
      <alignment/>
    </xf>
    <xf numFmtId="0" fontId="6" fillId="5" borderId="52" xfId="0" applyFont="1" applyFill="1" applyBorder="1" applyAlignment="1">
      <alignment/>
    </xf>
    <xf numFmtId="0" fontId="6" fillId="48" borderId="48" xfId="0" applyFont="1" applyFill="1" applyBorder="1" applyAlignment="1">
      <alignment/>
    </xf>
    <xf numFmtId="0" fontId="6" fillId="48" borderId="52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48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" fontId="5" fillId="7" borderId="32" xfId="0" applyNumberFormat="1" applyFont="1" applyFill="1" applyBorder="1" applyAlignment="1">
      <alignment horizontal="center" vertical="center" wrapText="1"/>
    </xf>
    <xf numFmtId="4" fontId="5" fillId="52" borderId="55" xfId="0" applyNumberFormat="1" applyFont="1" applyFill="1" applyBorder="1" applyAlignment="1">
      <alignment horizontal="center" vertical="center" wrapText="1"/>
    </xf>
    <xf numFmtId="4" fontId="5" fillId="52" borderId="42" xfId="0" applyNumberFormat="1" applyFont="1" applyFill="1" applyBorder="1" applyAlignment="1">
      <alignment horizontal="center" vertical="center" wrapText="1"/>
    </xf>
    <xf numFmtId="3" fontId="5" fillId="7" borderId="5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81" fontId="5" fillId="53" borderId="3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6" fillId="5" borderId="48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81" fontId="6" fillId="48" borderId="48" xfId="0" applyNumberFormat="1" applyFont="1" applyFill="1" applyBorder="1" applyAlignment="1">
      <alignment/>
    </xf>
    <xf numFmtId="181" fontId="6" fillId="0" borderId="48" xfId="0" applyNumberFormat="1" applyFont="1" applyBorder="1" applyAlignment="1">
      <alignment/>
    </xf>
    <xf numFmtId="0" fontId="38" fillId="0" borderId="48" xfId="0" applyFont="1" applyBorder="1" applyAlignment="1">
      <alignment/>
    </xf>
    <xf numFmtId="0" fontId="26" fillId="0" borderId="48" xfId="0" applyFont="1" applyBorder="1" applyAlignment="1">
      <alignment/>
    </xf>
    <xf numFmtId="0" fontId="26" fillId="0" borderId="52" xfId="0" applyFont="1" applyBorder="1" applyAlignment="1">
      <alignment/>
    </xf>
    <xf numFmtId="0" fontId="6" fillId="53" borderId="48" xfId="0" applyFont="1" applyFill="1" applyBorder="1" applyAlignment="1">
      <alignment/>
    </xf>
    <xf numFmtId="0" fontId="5" fillId="53" borderId="52" xfId="0" applyFont="1" applyFill="1" applyBorder="1" applyAlignment="1">
      <alignment/>
    </xf>
    <xf numFmtId="181" fontId="5" fillId="53" borderId="48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181" fontId="6" fillId="17" borderId="48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9" fontId="32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6" fillId="0" borderId="34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56" xfId="0" applyFont="1" applyBorder="1" applyAlignment="1">
      <alignment/>
    </xf>
    <xf numFmtId="49" fontId="6" fillId="0" borderId="57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/>
    </xf>
    <xf numFmtId="0" fontId="6" fillId="0" borderId="59" xfId="0" applyNumberFormat="1" applyFont="1" applyFill="1" applyBorder="1" applyAlignment="1">
      <alignment/>
    </xf>
    <xf numFmtId="49" fontId="6" fillId="0" borderId="60" xfId="0" applyNumberFormat="1" applyFont="1" applyFill="1" applyBorder="1" applyAlignment="1">
      <alignment/>
    </xf>
    <xf numFmtId="183" fontId="32" fillId="0" borderId="0" xfId="0" applyNumberFormat="1" applyFont="1" applyBorder="1" applyAlignment="1">
      <alignment/>
    </xf>
    <xf numFmtId="0" fontId="0" fillId="0" borderId="0" xfId="0" applyFill="1" applyAlignment="1">
      <alignment vertical="center"/>
    </xf>
    <xf numFmtId="49" fontId="6" fillId="54" borderId="25" xfId="0" applyNumberFormat="1" applyFont="1" applyFill="1" applyBorder="1" applyAlignment="1">
      <alignment/>
    </xf>
    <xf numFmtId="49" fontId="6" fillId="54" borderId="45" xfId="0" applyNumberFormat="1" applyFont="1" applyFill="1" applyBorder="1" applyAlignment="1">
      <alignment/>
    </xf>
    <xf numFmtId="49" fontId="6" fillId="55" borderId="26" xfId="0" applyNumberFormat="1" applyFont="1" applyFill="1" applyBorder="1" applyAlignment="1">
      <alignment/>
    </xf>
    <xf numFmtId="49" fontId="6" fillId="54" borderId="22" xfId="0" applyNumberFormat="1" applyFont="1" applyFill="1" applyBorder="1" applyAlignment="1">
      <alignment/>
    </xf>
    <xf numFmtId="49" fontId="6" fillId="54" borderId="35" xfId="0" applyNumberFormat="1" applyFont="1" applyFill="1" applyBorder="1" applyAlignment="1">
      <alignment/>
    </xf>
    <xf numFmtId="49" fontId="6" fillId="55" borderId="60" xfId="0" applyNumberFormat="1" applyFont="1" applyFill="1" applyBorder="1" applyAlignment="1">
      <alignment/>
    </xf>
    <xf numFmtId="4" fontId="12" fillId="13" borderId="61" xfId="0" applyNumberFormat="1" applyFont="1" applyFill="1" applyBorder="1" applyAlignment="1">
      <alignment horizontal="right"/>
    </xf>
    <xf numFmtId="4" fontId="12" fillId="13" borderId="34" xfId="0" applyNumberFormat="1" applyFont="1" applyFill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9" fillId="0" borderId="62" xfId="0" applyNumberFormat="1" applyFont="1" applyFill="1" applyBorder="1" applyAlignment="1">
      <alignment/>
    </xf>
    <xf numFmtId="4" fontId="9" fillId="0" borderId="62" xfId="0" applyNumberFormat="1" applyFont="1" applyBorder="1" applyAlignment="1">
      <alignment/>
    </xf>
    <xf numFmtId="4" fontId="11" fillId="0" borderId="62" xfId="0" applyNumberFormat="1" applyFont="1" applyFill="1" applyBorder="1" applyAlignment="1">
      <alignment horizontal="right"/>
    </xf>
    <xf numFmtId="4" fontId="11" fillId="0" borderId="62" xfId="0" applyNumberFormat="1" applyFont="1" applyBorder="1" applyAlignment="1">
      <alignment horizontal="right"/>
    </xf>
    <xf numFmtId="4" fontId="11" fillId="0" borderId="34" xfId="0" applyNumberFormat="1" applyFont="1" applyFill="1" applyBorder="1" applyAlignment="1">
      <alignment horizontal="right"/>
    </xf>
    <xf numFmtId="4" fontId="12" fillId="31" borderId="34" xfId="0" applyNumberFormat="1" applyFont="1" applyFill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Fill="1" applyBorder="1" applyAlignment="1">
      <alignment horizontal="right"/>
    </xf>
    <xf numFmtId="4" fontId="12" fillId="0" borderId="62" xfId="0" applyNumberFormat="1" applyFont="1" applyFill="1" applyBorder="1" applyAlignment="1">
      <alignment horizontal="right"/>
    </xf>
    <xf numFmtId="4" fontId="12" fillId="0" borderId="62" xfId="0" applyNumberFormat="1" applyFont="1" applyBorder="1" applyAlignment="1">
      <alignment horizontal="right"/>
    </xf>
    <xf numFmtId="4" fontId="12" fillId="5" borderId="37" xfId="0" applyNumberFormat="1" applyFont="1" applyFill="1" applyBorder="1" applyAlignment="1">
      <alignment horizontal="right"/>
    </xf>
    <xf numFmtId="4" fontId="12" fillId="5" borderId="5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5" fillId="52" borderId="44" xfId="0" applyNumberFormat="1" applyFont="1" applyFill="1" applyBorder="1" applyAlignment="1">
      <alignment vertical="center" wrapText="1"/>
    </xf>
    <xf numFmtId="4" fontId="5" fillId="52" borderId="63" xfId="0" applyNumberFormat="1" applyFont="1" applyFill="1" applyBorder="1" applyAlignment="1">
      <alignment vertical="center" wrapText="1"/>
    </xf>
    <xf numFmtId="4" fontId="5" fillId="17" borderId="17" xfId="0" applyNumberFormat="1" applyFont="1" applyFill="1" applyBorder="1" applyAlignment="1">
      <alignment/>
    </xf>
    <xf numFmtId="4" fontId="6" fillId="31" borderId="34" xfId="0" applyNumberFormat="1" applyFont="1" applyFill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64" xfId="0" applyNumberFormat="1" applyFont="1" applyBorder="1" applyAlignment="1">
      <alignment/>
    </xf>
    <xf numFmtId="4" fontId="6" fillId="51" borderId="34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64" xfId="0" applyNumberFormat="1" applyFont="1" applyFill="1" applyBorder="1" applyAlignment="1">
      <alignment/>
    </xf>
    <xf numFmtId="4" fontId="5" fillId="17" borderId="19" xfId="0" applyNumberFormat="1" applyFont="1" applyFill="1" applyBorder="1" applyAlignment="1">
      <alignment/>
    </xf>
    <xf numFmtId="4" fontId="6" fillId="31" borderId="19" xfId="0" applyNumberFormat="1" applyFont="1" applyFill="1" applyBorder="1" applyAlignment="1">
      <alignment/>
    </xf>
    <xf numFmtId="4" fontId="6" fillId="51" borderId="19" xfId="0" applyNumberFormat="1" applyFont="1" applyFill="1" applyBorder="1" applyAlignment="1">
      <alignment/>
    </xf>
    <xf numFmtId="4" fontId="5" fillId="52" borderId="43" xfId="0" applyNumberFormat="1" applyFont="1" applyFill="1" applyBorder="1" applyAlignment="1">
      <alignment vertical="center" wrapText="1"/>
    </xf>
    <xf numFmtId="4" fontId="5" fillId="50" borderId="25" xfId="0" applyNumberFormat="1" applyFont="1" applyFill="1" applyBorder="1" applyAlignment="1">
      <alignment/>
    </xf>
    <xf numFmtId="4" fontId="6" fillId="51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65" xfId="0" applyNumberFormat="1" applyFont="1" applyFill="1" applyBorder="1" applyAlignment="1">
      <alignment/>
    </xf>
    <xf numFmtId="4" fontId="5" fillId="53" borderId="61" xfId="0" applyNumberFormat="1" applyFont="1" applyFill="1" applyBorder="1" applyAlignment="1">
      <alignment/>
    </xf>
    <xf numFmtId="4" fontId="5" fillId="53" borderId="34" xfId="0" applyNumberFormat="1" applyFont="1" applyFill="1" applyBorder="1" applyAlignment="1">
      <alignment/>
    </xf>
    <xf numFmtId="4" fontId="5" fillId="53" borderId="62" xfId="0" applyNumberFormat="1" applyFont="1" applyFill="1" applyBorder="1" applyAlignment="1">
      <alignment/>
    </xf>
    <xf numFmtId="4" fontId="6" fillId="5" borderId="34" xfId="0" applyNumberFormat="1" applyFont="1" applyFill="1" applyBorder="1" applyAlignment="1">
      <alignment/>
    </xf>
    <xf numFmtId="4" fontId="6" fillId="5" borderId="62" xfId="0" applyNumberFormat="1" applyFont="1" applyFill="1" applyBorder="1" applyAlignment="1">
      <alignment/>
    </xf>
    <xf numFmtId="4" fontId="6" fillId="48" borderId="34" xfId="0" applyNumberFormat="1" applyFont="1" applyFill="1" applyBorder="1" applyAlignment="1">
      <alignment/>
    </xf>
    <xf numFmtId="4" fontId="6" fillId="48" borderId="62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6" fillId="5" borderId="20" xfId="0" applyNumberFormat="1" applyFont="1" applyFill="1" applyBorder="1" applyAlignment="1">
      <alignment/>
    </xf>
    <xf numFmtId="4" fontId="6" fillId="48" borderId="20" xfId="0" applyNumberFormat="1" applyFont="1" applyFill="1" applyBorder="1" applyAlignment="1">
      <alignment/>
    </xf>
    <xf numFmtId="4" fontId="26" fillId="0" borderId="34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62" xfId="0" applyNumberFormat="1" applyFont="1" applyBorder="1" applyAlignment="1">
      <alignment/>
    </xf>
    <xf numFmtId="4" fontId="5" fillId="53" borderId="20" xfId="0" applyNumberFormat="1" applyFont="1" applyFill="1" applyBorder="1" applyAlignment="1">
      <alignment/>
    </xf>
    <xf numFmtId="4" fontId="6" fillId="0" borderId="62" xfId="0" applyNumberFormat="1" applyFont="1" applyFill="1" applyBorder="1" applyAlignment="1">
      <alignment/>
    </xf>
    <xf numFmtId="4" fontId="6" fillId="3" borderId="20" xfId="0" applyNumberFormat="1" applyFont="1" applyFill="1" applyBorder="1" applyAlignment="1">
      <alignment/>
    </xf>
    <xf numFmtId="4" fontId="6" fillId="3" borderId="34" xfId="0" applyNumberFormat="1" applyFont="1" applyFill="1" applyBorder="1" applyAlignment="1">
      <alignment/>
    </xf>
    <xf numFmtId="4" fontId="6" fillId="3" borderId="62" xfId="0" applyNumberFormat="1" applyFont="1" applyFill="1" applyBorder="1" applyAlignment="1">
      <alignment/>
    </xf>
    <xf numFmtId="4" fontId="26" fillId="0" borderId="34" xfId="0" applyNumberFormat="1" applyFont="1" applyFill="1" applyBorder="1" applyAlignment="1">
      <alignment/>
    </xf>
    <xf numFmtId="4" fontId="26" fillId="0" borderId="59" xfId="0" applyNumberFormat="1" applyFont="1" applyFill="1" applyBorder="1" applyAlignment="1">
      <alignment/>
    </xf>
    <xf numFmtId="4" fontId="6" fillId="3" borderId="60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49" borderId="49" xfId="0" applyNumberFormat="1" applyFont="1" applyFill="1" applyBorder="1" applyAlignment="1">
      <alignment/>
    </xf>
    <xf numFmtId="4" fontId="6" fillId="49" borderId="66" xfId="0" applyNumberFormat="1" applyFont="1" applyFill="1" applyBorder="1" applyAlignment="1">
      <alignment/>
    </xf>
    <xf numFmtId="4" fontId="6" fillId="49" borderId="37" xfId="0" applyNumberFormat="1" applyFont="1" applyFill="1" applyBorder="1" applyAlignment="1">
      <alignment/>
    </xf>
    <xf numFmtId="4" fontId="6" fillId="49" borderId="5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 vertical="center"/>
    </xf>
    <xf numFmtId="4" fontId="5" fillId="5" borderId="39" xfId="0" applyNumberFormat="1" applyFont="1" applyFill="1" applyBorder="1" applyAlignment="1">
      <alignment horizontal="center" vertical="center" wrapText="1"/>
    </xf>
    <xf numFmtId="4" fontId="5" fillId="47" borderId="42" xfId="0" applyNumberFormat="1" applyFont="1" applyFill="1" applyBorder="1" applyAlignment="1">
      <alignment horizontal="center" vertical="center" wrapText="1"/>
    </xf>
    <xf numFmtId="4" fontId="5" fillId="52" borderId="34" xfId="0" applyNumberFormat="1" applyFont="1" applyFill="1" applyBorder="1" applyAlignment="1">
      <alignment vertical="center" wrapText="1"/>
    </xf>
    <xf numFmtId="4" fontId="5" fillId="50" borderId="45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50" xfId="0" applyNumberFormat="1" applyFont="1" applyFill="1" applyBorder="1" applyAlignment="1">
      <alignment/>
    </xf>
    <xf numFmtId="4" fontId="5" fillId="50" borderId="17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5" borderId="37" xfId="0" applyNumberFormat="1" applyFont="1" applyFill="1" applyBorder="1" applyAlignment="1">
      <alignment/>
    </xf>
    <xf numFmtId="4" fontId="8" fillId="5" borderId="41" xfId="0" applyNumberFormat="1" applyFont="1" applyFill="1" applyBorder="1" applyAlignment="1">
      <alignment/>
    </xf>
    <xf numFmtId="4" fontId="6" fillId="5" borderId="49" xfId="0" applyNumberFormat="1" applyFont="1" applyFill="1" applyBorder="1" applyAlignment="1">
      <alignment/>
    </xf>
    <xf numFmtId="4" fontId="6" fillId="5" borderId="67" xfId="0" applyNumberFormat="1" applyFont="1" applyFill="1" applyBorder="1" applyAlignment="1">
      <alignment/>
    </xf>
    <xf numFmtId="4" fontId="5" fillId="17" borderId="61" xfId="0" applyNumberFormat="1" applyFont="1" applyFill="1" applyBorder="1" applyAlignment="1">
      <alignment/>
    </xf>
    <xf numFmtId="4" fontId="6" fillId="0" borderId="35" xfId="0" applyNumberFormat="1" applyFont="1" applyBorder="1" applyAlignment="1">
      <alignment/>
    </xf>
    <xf numFmtId="4" fontId="5" fillId="17" borderId="34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 horizontal="right"/>
    </xf>
    <xf numFmtId="4" fontId="6" fillId="0" borderId="37" xfId="0" applyNumberFormat="1" applyFont="1" applyBorder="1" applyAlignment="1">
      <alignment/>
    </xf>
    <xf numFmtId="4" fontId="5" fillId="50" borderId="61" xfId="0" applyNumberFormat="1" applyFont="1" applyFill="1" applyBorder="1" applyAlignment="1">
      <alignment/>
    </xf>
    <xf numFmtId="4" fontId="5" fillId="31" borderId="52" xfId="0" applyNumberFormat="1" applyFont="1" applyFill="1" applyBorder="1" applyAlignment="1">
      <alignment/>
    </xf>
    <xf numFmtId="4" fontId="5" fillId="51" borderId="34" xfId="0" applyNumberFormat="1" applyFont="1" applyFill="1" applyBorder="1" applyAlignment="1">
      <alignment/>
    </xf>
    <xf numFmtId="4" fontId="5" fillId="49" borderId="43" xfId="0" applyNumberFormat="1" applyFont="1" applyFill="1" applyBorder="1" applyAlignment="1">
      <alignment horizontal="right" vertical="center" wrapText="1"/>
    </xf>
    <xf numFmtId="4" fontId="5" fillId="50" borderId="34" xfId="0" applyNumberFormat="1" applyFont="1" applyFill="1" applyBorder="1" applyAlignment="1">
      <alignment/>
    </xf>
    <xf numFmtId="4" fontId="5" fillId="50" borderId="19" xfId="0" applyNumberFormat="1" applyFont="1" applyFill="1" applyBorder="1" applyAlignment="1">
      <alignment/>
    </xf>
    <xf numFmtId="4" fontId="5" fillId="49" borderId="34" xfId="0" applyNumberFormat="1" applyFont="1" applyFill="1" applyBorder="1" applyAlignment="1">
      <alignment horizontal="right" vertical="center" wrapText="1"/>
    </xf>
    <xf numFmtId="4" fontId="6" fillId="0" borderId="40" xfId="0" applyNumberFormat="1" applyFont="1" applyFill="1" applyBorder="1" applyAlignment="1">
      <alignment/>
    </xf>
    <xf numFmtId="4" fontId="6" fillId="0" borderId="40" xfId="0" applyNumberFormat="1" applyFont="1" applyBorder="1" applyAlignment="1">
      <alignment/>
    </xf>
    <xf numFmtId="4" fontId="5" fillId="17" borderId="25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49" fontId="6" fillId="0" borderId="58" xfId="0" applyNumberFormat="1" applyFont="1" applyBorder="1" applyAlignment="1">
      <alignment/>
    </xf>
    <xf numFmtId="49" fontId="6" fillId="0" borderId="59" xfId="0" applyNumberFormat="1" applyFont="1" applyBorder="1" applyAlignment="1">
      <alignment/>
    </xf>
    <xf numFmtId="49" fontId="6" fillId="0" borderId="60" xfId="0" applyNumberFormat="1" applyFont="1" applyBorder="1" applyAlignment="1">
      <alignment/>
    </xf>
    <xf numFmtId="4" fontId="6" fillId="0" borderId="59" xfId="0" applyNumberFormat="1" applyFont="1" applyFill="1" applyBorder="1" applyAlignment="1">
      <alignment/>
    </xf>
    <xf numFmtId="49" fontId="6" fillId="0" borderId="68" xfId="0" applyNumberFormat="1" applyFont="1" applyBorder="1" applyAlignment="1">
      <alignment/>
    </xf>
    <xf numFmtId="4" fontId="6" fillId="0" borderId="68" xfId="0" applyNumberFormat="1" applyFont="1" applyFill="1" applyBorder="1" applyAlignment="1">
      <alignment/>
    </xf>
    <xf numFmtId="4" fontId="5" fillId="49" borderId="44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Border="1" applyAlignment="1">
      <alignment/>
    </xf>
    <xf numFmtId="4" fontId="6" fillId="51" borderId="34" xfId="0" applyNumberFormat="1" applyFont="1" applyFill="1" applyBorder="1" applyAlignment="1">
      <alignment horizontal="right"/>
    </xf>
    <xf numFmtId="4" fontId="6" fillId="0" borderId="50" xfId="0" applyNumberFormat="1" applyFont="1" applyBorder="1" applyAlignment="1">
      <alignment/>
    </xf>
    <xf numFmtId="4" fontId="6" fillId="0" borderId="34" xfId="0" applyNumberFormat="1" applyFont="1" applyBorder="1" applyAlignment="1">
      <alignment horizontal="right"/>
    </xf>
    <xf numFmtId="4" fontId="5" fillId="31" borderId="34" xfId="0" applyNumberFormat="1" applyFont="1" applyFill="1" applyBorder="1" applyAlignment="1">
      <alignment/>
    </xf>
    <xf numFmtId="4" fontId="28" fillId="0" borderId="34" xfId="55" applyNumberFormat="1" applyFont="1" applyFill="1" applyBorder="1" applyAlignment="1" applyProtection="1">
      <alignment/>
      <protection/>
    </xf>
    <xf numFmtId="4" fontId="28" fillId="0" borderId="62" xfId="55" applyNumberFormat="1" applyFont="1" applyFill="1" applyBorder="1" applyAlignment="1" applyProtection="1">
      <alignment/>
      <protection/>
    </xf>
    <xf numFmtId="4" fontId="6" fillId="0" borderId="20" xfId="0" applyNumberFormat="1" applyFont="1" applyFill="1" applyBorder="1" applyAlignment="1">
      <alignment horizontal="right"/>
    </xf>
    <xf numFmtId="4" fontId="6" fillId="0" borderId="62" xfId="0" applyNumberFormat="1" applyFont="1" applyFill="1" applyBorder="1" applyAlignment="1">
      <alignment horizontal="right"/>
    </xf>
    <xf numFmtId="4" fontId="28" fillId="0" borderId="20" xfId="55" applyNumberFormat="1" applyFont="1" applyFill="1" applyBorder="1" applyAlignment="1" applyProtection="1">
      <alignment horizontal="right"/>
      <protection/>
    </xf>
    <xf numFmtId="4" fontId="28" fillId="0" borderId="62" xfId="55" applyNumberFormat="1" applyFont="1" applyFill="1" applyBorder="1" applyAlignment="1" applyProtection="1">
      <alignment horizontal="right"/>
      <protection/>
    </xf>
    <xf numFmtId="4" fontId="5" fillId="51" borderId="35" xfId="0" applyNumberFormat="1" applyFont="1" applyFill="1" applyBorder="1" applyAlignment="1">
      <alignment/>
    </xf>
    <xf numFmtId="4" fontId="6" fillId="10" borderId="34" xfId="0" applyNumberFormat="1" applyFont="1" applyFill="1" applyBorder="1" applyAlignment="1">
      <alignment/>
    </xf>
    <xf numFmtId="4" fontId="6" fillId="10" borderId="20" xfId="0" applyNumberFormat="1" applyFont="1" applyFill="1" applyBorder="1" applyAlignment="1">
      <alignment/>
    </xf>
    <xf numFmtId="4" fontId="6" fillId="10" borderId="62" xfId="0" applyNumberFormat="1" applyFont="1" applyFill="1" applyBorder="1" applyAlignment="1">
      <alignment/>
    </xf>
    <xf numFmtId="4" fontId="29" fillId="31" borderId="44" xfId="0" applyNumberFormat="1" applyFont="1" applyFill="1" applyBorder="1" applyAlignment="1">
      <alignment/>
    </xf>
    <xf numFmtId="4" fontId="6" fillId="10" borderId="45" xfId="0" applyNumberFormat="1" applyFont="1" applyFill="1" applyBorder="1" applyAlignment="1">
      <alignment/>
    </xf>
    <xf numFmtId="4" fontId="6" fillId="10" borderId="26" xfId="0" applyNumberFormat="1" applyFont="1" applyFill="1" applyBorder="1" applyAlignment="1">
      <alignment/>
    </xf>
    <xf numFmtId="4" fontId="6" fillId="10" borderId="69" xfId="0" applyNumberFormat="1" applyFont="1" applyFill="1" applyBorder="1" applyAlignment="1">
      <alignment/>
    </xf>
    <xf numFmtId="4" fontId="6" fillId="55" borderId="26" xfId="0" applyNumberFormat="1" applyFont="1" applyFill="1" applyBorder="1" applyAlignment="1">
      <alignment/>
    </xf>
    <xf numFmtId="4" fontId="6" fillId="10" borderId="35" xfId="0" applyNumberFormat="1" applyFont="1" applyFill="1" applyBorder="1" applyAlignment="1">
      <alignment/>
    </xf>
    <xf numFmtId="4" fontId="6" fillId="10" borderId="21" xfId="0" applyNumberFormat="1" applyFont="1" applyFill="1" applyBorder="1" applyAlignment="1">
      <alignment/>
    </xf>
    <xf numFmtId="4" fontId="6" fillId="10" borderId="70" xfId="0" applyNumberFormat="1" applyFont="1" applyFill="1" applyBorder="1" applyAlignment="1">
      <alignment/>
    </xf>
    <xf numFmtId="4" fontId="6" fillId="55" borderId="21" xfId="0" applyNumberFormat="1" applyFont="1" applyFill="1" applyBorder="1" applyAlignment="1">
      <alignment/>
    </xf>
    <xf numFmtId="4" fontId="26" fillId="0" borderId="64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68" xfId="0" applyNumberFormat="1" applyFont="1" applyBorder="1" applyAlignment="1">
      <alignment vertical="center"/>
    </xf>
    <xf numFmtId="4" fontId="5" fillId="17" borderId="45" xfId="0" applyNumberFormat="1" applyFont="1" applyFill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56" borderId="34" xfId="0" applyNumberFormat="1" applyFont="1" applyFill="1" applyBorder="1" applyAlignment="1">
      <alignment/>
    </xf>
    <xf numFmtId="49" fontId="6" fillId="56" borderId="19" xfId="0" applyNumberFormat="1" applyFont="1" applyFill="1" applyBorder="1" applyAlignment="1">
      <alignment/>
    </xf>
    <xf numFmtId="4" fontId="5" fillId="49" borderId="71" xfId="0" applyNumberFormat="1" applyFont="1" applyFill="1" applyBorder="1" applyAlignment="1">
      <alignment horizontal="right" vertical="center" wrapText="1"/>
    </xf>
    <xf numFmtId="4" fontId="6" fillId="31" borderId="34" xfId="0" applyNumberFormat="1" applyFont="1" applyFill="1" applyBorder="1" applyAlignment="1">
      <alignment horizontal="right" vertical="center"/>
    </xf>
    <xf numFmtId="4" fontId="6" fillId="0" borderId="36" xfId="0" applyNumberFormat="1" applyFont="1" applyBorder="1" applyAlignment="1">
      <alignment/>
    </xf>
    <xf numFmtId="1" fontId="6" fillId="3" borderId="53" xfId="0" applyNumberFormat="1" applyFont="1" applyFill="1" applyBorder="1" applyAlignment="1">
      <alignment horizontal="center"/>
    </xf>
    <xf numFmtId="1" fontId="6" fillId="3" borderId="65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4" fontId="5" fillId="48" borderId="18" xfId="0" applyNumberFormat="1" applyFont="1" applyFill="1" applyBorder="1" applyAlignment="1">
      <alignment horizontal="right"/>
    </xf>
    <xf numFmtId="4" fontId="8" fillId="0" borderId="62" xfId="0" applyNumberFormat="1" applyFont="1" applyFill="1" applyBorder="1" applyAlignment="1">
      <alignment horizontal="right"/>
    </xf>
    <xf numFmtId="4" fontId="5" fillId="48" borderId="2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70" xfId="0" applyNumberFormat="1" applyFont="1" applyFill="1" applyBorder="1" applyAlignment="1">
      <alignment horizontal="right"/>
    </xf>
    <xf numFmtId="4" fontId="8" fillId="0" borderId="70" xfId="0" applyNumberFormat="1" applyFont="1" applyFill="1" applyBorder="1" applyAlignment="1">
      <alignment horizontal="right"/>
    </xf>
    <xf numFmtId="4" fontId="5" fillId="48" borderId="31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center" vertical="center"/>
    </xf>
    <xf numFmtId="49" fontId="6" fillId="56" borderId="34" xfId="0" applyNumberFormat="1" applyFont="1" applyFill="1" applyBorder="1" applyAlignment="1">
      <alignment/>
    </xf>
    <xf numFmtId="0" fontId="6" fillId="56" borderId="34" xfId="0" applyNumberFormat="1" applyFont="1" applyFill="1" applyBorder="1" applyAlignment="1">
      <alignment/>
    </xf>
    <xf numFmtId="49" fontId="6" fillId="56" borderId="20" xfId="0" applyNumberFormat="1" applyFont="1" applyFill="1" applyBorder="1" applyAlignment="1">
      <alignment/>
    </xf>
    <xf numFmtId="4" fontId="6" fillId="0" borderId="68" xfId="0" applyNumberFormat="1" applyFont="1" applyBorder="1" applyAlignment="1">
      <alignment/>
    </xf>
    <xf numFmtId="0" fontId="6" fillId="56" borderId="38" xfId="0" applyFont="1" applyFill="1" applyBorder="1" applyAlignment="1">
      <alignment/>
    </xf>
    <xf numFmtId="49" fontId="6" fillId="16" borderId="20" xfId="0" applyNumberFormat="1" applyFont="1" applyFill="1" applyBorder="1" applyAlignment="1">
      <alignment/>
    </xf>
    <xf numFmtId="49" fontId="6" fillId="19" borderId="20" xfId="0" applyNumberFormat="1" applyFont="1" applyFill="1" applyBorder="1" applyAlignment="1">
      <alignment/>
    </xf>
    <xf numFmtId="4" fontId="6" fillId="19" borderId="34" xfId="0" applyNumberFormat="1" applyFont="1" applyFill="1" applyBorder="1" applyAlignment="1">
      <alignment/>
    </xf>
    <xf numFmtId="49" fontId="6" fillId="19" borderId="19" xfId="0" applyNumberFormat="1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0" fontId="6" fillId="19" borderId="34" xfId="0" applyNumberFormat="1" applyFont="1" applyFill="1" applyBorder="1" applyAlignment="1">
      <alignment/>
    </xf>
    <xf numFmtId="49" fontId="6" fillId="16" borderId="19" xfId="0" applyNumberFormat="1" applyFont="1" applyFill="1" applyBorder="1" applyAlignment="1">
      <alignment/>
    </xf>
    <xf numFmtId="49" fontId="6" fillId="16" borderId="34" xfId="0" applyNumberFormat="1" applyFont="1" applyFill="1" applyBorder="1" applyAlignment="1">
      <alignment/>
    </xf>
    <xf numFmtId="0" fontId="6" fillId="16" borderId="34" xfId="0" applyNumberFormat="1" applyFont="1" applyFill="1" applyBorder="1" applyAlignment="1">
      <alignment/>
    </xf>
    <xf numFmtId="4" fontId="84" fillId="16" borderId="34" xfId="0" applyNumberFormat="1" applyFont="1" applyFill="1" applyBorder="1" applyAlignment="1">
      <alignment/>
    </xf>
    <xf numFmtId="4" fontId="6" fillId="3" borderId="36" xfId="0" applyNumberFormat="1" applyFont="1" applyFill="1" applyBorder="1" applyAlignment="1">
      <alignment/>
    </xf>
    <xf numFmtId="4" fontId="6" fillId="48" borderId="35" xfId="0" applyNumberFormat="1" applyFont="1" applyFill="1" applyBorder="1" applyAlignment="1">
      <alignment/>
    </xf>
    <xf numFmtId="4" fontId="6" fillId="48" borderId="45" xfId="0" applyNumberFormat="1" applyFont="1" applyFill="1" applyBorder="1" applyAlignment="1">
      <alignment/>
    </xf>
    <xf numFmtId="4" fontId="26" fillId="0" borderId="68" xfId="0" applyNumberFormat="1" applyFont="1" applyFill="1" applyBorder="1" applyAlignment="1">
      <alignment/>
    </xf>
    <xf numFmtId="4" fontId="6" fillId="3" borderId="68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21" xfId="0" applyFont="1" applyBorder="1" applyAlignment="1">
      <alignment/>
    </xf>
    <xf numFmtId="4" fontId="5" fillId="13" borderId="33" xfId="0" applyNumberFormat="1" applyFont="1" applyFill="1" applyBorder="1" applyAlignment="1">
      <alignment horizontal="right" vertical="center" wrapText="1"/>
    </xf>
    <xf numFmtId="4" fontId="5" fillId="13" borderId="72" xfId="0" applyNumberFormat="1" applyFont="1" applyFill="1" applyBorder="1" applyAlignment="1">
      <alignment horizontal="right" vertical="center" wrapText="1"/>
    </xf>
    <xf numFmtId="4" fontId="7" fillId="13" borderId="33" xfId="0" applyNumberFormat="1" applyFont="1" applyFill="1" applyBorder="1" applyAlignment="1">
      <alignment horizontal="right" vertical="center" wrapText="1"/>
    </xf>
    <xf numFmtId="4" fontId="5" fillId="48" borderId="48" xfId="0" applyNumberFormat="1" applyFont="1" applyFill="1" applyBorder="1" applyAlignment="1">
      <alignment horizontal="right" vertical="center" wrapText="1"/>
    </xf>
    <xf numFmtId="4" fontId="7" fillId="48" borderId="48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 wrapText="1"/>
    </xf>
    <xf numFmtId="4" fontId="5" fillId="0" borderId="64" xfId="0" applyNumberFormat="1" applyFont="1" applyFill="1" applyBorder="1" applyAlignment="1">
      <alignment horizontal="right" vertical="center" wrapText="1"/>
    </xf>
    <xf numFmtId="4" fontId="7" fillId="0" borderId="48" xfId="0" applyNumberFormat="1" applyFont="1" applyFill="1" applyBorder="1" applyAlignment="1">
      <alignment horizontal="right" vertical="center" wrapText="1"/>
    </xf>
    <xf numFmtId="4" fontId="6" fillId="0" borderId="48" xfId="0" applyNumberFormat="1" applyFont="1" applyFill="1" applyBorder="1" applyAlignment="1">
      <alignment horizontal="right" vertical="center" wrapText="1"/>
    </xf>
    <xf numFmtId="4" fontId="84" fillId="0" borderId="48" xfId="0" applyNumberFormat="1" applyFont="1" applyFill="1" applyBorder="1" applyAlignment="1">
      <alignment horizontal="right" vertical="center" wrapText="1"/>
    </xf>
    <xf numFmtId="4" fontId="6" fillId="0" borderId="64" xfId="0" applyNumberFormat="1" applyFont="1" applyFill="1" applyBorder="1" applyAlignment="1">
      <alignment horizontal="right" vertical="center" wrapText="1"/>
    </xf>
    <xf numFmtId="4" fontId="5" fillId="39" borderId="64" xfId="0" applyNumberFormat="1" applyFont="1" applyFill="1" applyBorder="1" applyAlignment="1">
      <alignment horizontal="right" vertical="center" wrapText="1"/>
    </xf>
    <xf numFmtId="4" fontId="5" fillId="39" borderId="48" xfId="0" applyNumberFormat="1" applyFont="1" applyFill="1" applyBorder="1" applyAlignment="1">
      <alignment horizontal="right" vertical="center" wrapText="1"/>
    </xf>
    <xf numFmtId="4" fontId="7" fillId="39" borderId="48" xfId="0" applyNumberFormat="1" applyFont="1" applyFill="1" applyBorder="1" applyAlignment="1">
      <alignment horizontal="right" vertical="center" wrapText="1"/>
    </xf>
    <xf numFmtId="4" fontId="5" fillId="13" borderId="48" xfId="0" applyNumberFormat="1" applyFont="1" applyFill="1" applyBorder="1" applyAlignment="1">
      <alignment horizontal="right" vertical="center" wrapText="1"/>
    </xf>
    <xf numFmtId="4" fontId="5" fillId="13" borderId="64" xfId="0" applyNumberFormat="1" applyFont="1" applyFill="1" applyBorder="1" applyAlignment="1">
      <alignment horizontal="right" vertical="center" wrapText="1"/>
    </xf>
    <xf numFmtId="4" fontId="7" fillId="13" borderId="48" xfId="0" applyNumberFormat="1" applyFont="1" applyFill="1" applyBorder="1" applyAlignment="1">
      <alignment horizontal="right" vertical="center" wrapText="1"/>
    </xf>
    <xf numFmtId="4" fontId="5" fillId="48" borderId="64" xfId="0" applyNumberFormat="1" applyFont="1" applyFill="1" applyBorder="1" applyAlignment="1">
      <alignment horizontal="right" vertical="center" wrapText="1"/>
    </xf>
    <xf numFmtId="4" fontId="5" fillId="13" borderId="48" xfId="0" applyNumberFormat="1" applyFont="1" applyFill="1" applyBorder="1" applyAlignment="1">
      <alignment horizontal="right"/>
    </xf>
    <xf numFmtId="4" fontId="5" fillId="48" borderId="48" xfId="0" applyNumberFormat="1" applyFont="1" applyFill="1" applyBorder="1" applyAlignment="1">
      <alignment horizontal="right"/>
    </xf>
    <xf numFmtId="4" fontId="5" fillId="39" borderId="48" xfId="0" applyNumberFormat="1" applyFont="1" applyFill="1" applyBorder="1" applyAlignment="1">
      <alignment horizontal="right"/>
    </xf>
    <xf numFmtId="4" fontId="5" fillId="39" borderId="64" xfId="0" applyNumberFormat="1" applyFont="1" applyFill="1" applyBorder="1" applyAlignment="1">
      <alignment horizontal="right"/>
    </xf>
    <xf numFmtId="4" fontId="7" fillId="39" borderId="48" xfId="0" applyNumberFormat="1" applyFont="1" applyFill="1" applyBorder="1" applyAlignment="1">
      <alignment horizontal="right"/>
    </xf>
    <xf numFmtId="4" fontId="5" fillId="0" borderId="48" xfId="0" applyNumberFormat="1" applyFont="1" applyFill="1" applyBorder="1" applyAlignment="1">
      <alignment horizontal="right"/>
    </xf>
    <xf numFmtId="4" fontId="5" fillId="0" borderId="64" xfId="0" applyNumberFormat="1" applyFont="1" applyFill="1" applyBorder="1" applyAlignment="1">
      <alignment horizontal="right"/>
    </xf>
    <xf numFmtId="4" fontId="7" fillId="0" borderId="48" xfId="0" applyNumberFormat="1" applyFont="1" applyFill="1" applyBorder="1" applyAlignment="1">
      <alignment horizontal="right"/>
    </xf>
    <xf numFmtId="4" fontId="5" fillId="39" borderId="49" xfId="0" applyNumberFormat="1" applyFont="1" applyFill="1" applyBorder="1" applyAlignment="1">
      <alignment horizontal="right"/>
    </xf>
    <xf numFmtId="4" fontId="5" fillId="39" borderId="41" xfId="0" applyNumberFormat="1" applyFont="1" applyFill="1" applyBorder="1" applyAlignment="1">
      <alignment horizontal="right"/>
    </xf>
    <xf numFmtId="4" fontId="7" fillId="39" borderId="49" xfId="0" applyNumberFormat="1" applyFont="1" applyFill="1" applyBorder="1" applyAlignment="1">
      <alignment horizontal="right"/>
    </xf>
    <xf numFmtId="0" fontId="41" fillId="0" borderId="0" xfId="0" applyFont="1" applyBorder="1" applyAlignment="1">
      <alignment/>
    </xf>
    <xf numFmtId="4" fontId="85" fillId="0" borderId="20" xfId="0" applyNumberFormat="1" applyFont="1" applyBorder="1" applyAlignment="1">
      <alignment/>
    </xf>
    <xf numFmtId="4" fontId="85" fillId="0" borderId="24" xfId="0" applyNumberFormat="1" applyFont="1" applyBorder="1" applyAlignment="1">
      <alignment/>
    </xf>
    <xf numFmtId="4" fontId="5" fillId="49" borderId="62" xfId="0" applyNumberFormat="1" applyFont="1" applyFill="1" applyBorder="1" applyAlignment="1">
      <alignment horizontal="right" vertical="center" wrapText="1"/>
    </xf>
    <xf numFmtId="4" fontId="5" fillId="50" borderId="62" xfId="0" applyNumberFormat="1" applyFont="1" applyFill="1" applyBorder="1" applyAlignment="1">
      <alignment/>
    </xf>
    <xf numFmtId="4" fontId="6" fillId="31" borderId="62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6" fillId="0" borderId="19" xfId="0" applyNumberFormat="1" applyFont="1" applyFill="1" applyBorder="1" applyAlignment="1">
      <alignment/>
    </xf>
    <xf numFmtId="0" fontId="6" fillId="0" borderId="19" xfId="0" applyNumberFormat="1" applyFont="1" applyBorder="1" applyAlignment="1">
      <alignment/>
    </xf>
    <xf numFmtId="4" fontId="6" fillId="0" borderId="53" xfId="0" applyNumberFormat="1" applyFont="1" applyFill="1" applyBorder="1" applyAlignment="1">
      <alignment horizontal="right" vertical="center" wrapText="1"/>
    </xf>
    <xf numFmtId="4" fontId="6" fillId="0" borderId="73" xfId="0" applyNumberFormat="1" applyFont="1" applyFill="1" applyBorder="1" applyAlignment="1">
      <alignment horizontal="right" vertical="center" wrapText="1"/>
    </xf>
    <xf numFmtId="4" fontId="5" fillId="39" borderId="46" xfId="0" applyNumberFormat="1" applyFont="1" applyFill="1" applyBorder="1" applyAlignment="1">
      <alignment horizontal="right" vertical="center" wrapText="1"/>
    </xf>
    <xf numFmtId="0" fontId="5" fillId="0" borderId="54" xfId="0" applyFont="1" applyFill="1" applyBorder="1" applyAlignment="1">
      <alignment horizontal="center"/>
    </xf>
    <xf numFmtId="49" fontId="6" fillId="13" borderId="74" xfId="0" applyNumberFormat="1" applyFont="1" applyFill="1" applyBorder="1" applyAlignment="1">
      <alignment horizontal="center"/>
    </xf>
    <xf numFmtId="0" fontId="6" fillId="48" borderId="26" xfId="0" applyFont="1" applyFill="1" applyBorder="1" applyAlignment="1">
      <alignment/>
    </xf>
    <xf numFmtId="0" fontId="6" fillId="0" borderId="75" xfId="0" applyFont="1" applyFill="1" applyBorder="1" applyAlignment="1">
      <alignment horizontal="left"/>
    </xf>
    <xf numFmtId="0" fontId="6" fillId="13" borderId="75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23" xfId="0" applyNumberFormat="1" applyFont="1" applyBorder="1" applyAlignment="1">
      <alignment/>
    </xf>
    <xf numFmtId="0" fontId="6" fillId="56" borderId="19" xfId="0" applyNumberFormat="1" applyFont="1" applyFill="1" applyBorder="1" applyAlignment="1">
      <alignment/>
    </xf>
    <xf numFmtId="0" fontId="6" fillId="19" borderId="19" xfId="0" applyNumberFormat="1" applyFont="1" applyFill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36" xfId="0" applyNumberFormat="1" applyFont="1" applyFill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52" xfId="0" applyNumberFormat="1" applyFont="1" applyBorder="1" applyAlignment="1">
      <alignment/>
    </xf>
    <xf numFmtId="49" fontId="6" fillId="10" borderId="40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6" fillId="0" borderId="48" xfId="0" applyNumberFormat="1" applyFont="1" applyFill="1" applyBorder="1" applyAlignment="1">
      <alignment/>
    </xf>
    <xf numFmtId="4" fontId="86" fillId="13" borderId="61" xfId="0" applyNumberFormat="1" applyFont="1" applyFill="1" applyBorder="1" applyAlignment="1">
      <alignment horizontal="right"/>
    </xf>
    <xf numFmtId="4" fontId="86" fillId="13" borderId="34" xfId="0" applyNumberFormat="1" applyFont="1" applyFill="1" applyBorder="1" applyAlignment="1">
      <alignment horizontal="right"/>
    </xf>
    <xf numFmtId="4" fontId="87" fillId="0" borderId="62" xfId="0" applyNumberFormat="1" applyFont="1" applyFill="1" applyBorder="1" applyAlignment="1">
      <alignment/>
    </xf>
    <xf numFmtId="4" fontId="88" fillId="0" borderId="62" xfId="0" applyNumberFormat="1" applyFont="1" applyFill="1" applyBorder="1" applyAlignment="1">
      <alignment horizontal="right"/>
    </xf>
    <xf numFmtId="4" fontId="87" fillId="0" borderId="62" xfId="0" applyNumberFormat="1" applyFont="1" applyBorder="1" applyAlignment="1">
      <alignment/>
    </xf>
    <xf numFmtId="4" fontId="86" fillId="31" borderId="34" xfId="0" applyNumberFormat="1" applyFont="1" applyFill="1" applyBorder="1" applyAlignment="1">
      <alignment horizontal="right"/>
    </xf>
    <xf numFmtId="4" fontId="88" fillId="0" borderId="19" xfId="0" applyNumberFormat="1" applyFont="1" applyBorder="1" applyAlignment="1">
      <alignment horizontal="right"/>
    </xf>
    <xf numFmtId="4" fontId="88" fillId="0" borderId="19" xfId="0" applyNumberFormat="1" applyFont="1" applyFill="1" applyBorder="1" applyAlignment="1">
      <alignment horizontal="right"/>
    </xf>
    <xf numFmtId="4" fontId="88" fillId="0" borderId="62" xfId="0" applyNumberFormat="1" applyFont="1" applyBorder="1" applyAlignment="1">
      <alignment horizontal="right"/>
    </xf>
    <xf numFmtId="4" fontId="88" fillId="0" borderId="34" xfId="0" applyNumberFormat="1" applyFont="1" applyBorder="1" applyAlignment="1">
      <alignment horizontal="right"/>
    </xf>
    <xf numFmtId="4" fontId="86" fillId="0" borderId="62" xfId="0" applyNumberFormat="1" applyFont="1" applyBorder="1" applyAlignment="1">
      <alignment horizontal="right"/>
    </xf>
    <xf numFmtId="4" fontId="86" fillId="5" borderId="50" xfId="0" applyNumberFormat="1" applyFont="1" applyFill="1" applyBorder="1" applyAlignment="1">
      <alignment horizontal="right"/>
    </xf>
    <xf numFmtId="4" fontId="86" fillId="0" borderId="0" xfId="0" applyNumberFormat="1" applyFont="1" applyBorder="1" applyAlignment="1">
      <alignment horizontal="right"/>
    </xf>
    <xf numFmtId="4" fontId="88" fillId="0" borderId="0" xfId="0" applyNumberFormat="1" applyFont="1" applyAlignment="1">
      <alignment/>
    </xf>
    <xf numFmtId="4" fontId="87" fillId="0" borderId="0" xfId="0" applyNumberFormat="1" applyFont="1" applyAlignment="1">
      <alignment/>
    </xf>
    <xf numFmtId="181" fontId="0" fillId="0" borderId="68" xfId="0" applyNumberFormat="1" applyFont="1" applyBorder="1" applyAlignment="1">
      <alignment/>
    </xf>
    <xf numFmtId="4" fontId="5" fillId="52" borderId="32" xfId="0" applyNumberFormat="1" applyFont="1" applyFill="1" applyBorder="1" applyAlignment="1">
      <alignment horizontal="center" vertical="center" wrapText="1"/>
    </xf>
    <xf numFmtId="4" fontId="89" fillId="0" borderId="62" xfId="0" applyNumberFormat="1" applyFont="1" applyFill="1" applyBorder="1" applyAlignment="1">
      <alignment horizontal="right"/>
    </xf>
    <xf numFmtId="49" fontId="5" fillId="17" borderId="26" xfId="0" applyNumberFormat="1" applyFont="1" applyFill="1" applyBorder="1" applyAlignment="1">
      <alignment/>
    </xf>
    <xf numFmtId="185" fontId="84" fillId="0" borderId="0" xfId="0" applyNumberFormat="1" applyFont="1" applyAlignment="1">
      <alignment/>
    </xf>
    <xf numFmtId="4" fontId="90" fillId="52" borderId="44" xfId="0" applyNumberFormat="1" applyFont="1" applyFill="1" applyBorder="1" applyAlignment="1">
      <alignment vertical="center" wrapText="1"/>
    </xf>
    <xf numFmtId="4" fontId="90" fillId="17" borderId="61" xfId="0" applyNumberFormat="1" applyFont="1" applyFill="1" applyBorder="1" applyAlignment="1">
      <alignment/>
    </xf>
    <xf numFmtId="4" fontId="84" fillId="31" borderId="34" xfId="0" applyNumberFormat="1" applyFont="1" applyFill="1" applyBorder="1" applyAlignment="1">
      <alignment/>
    </xf>
    <xf numFmtId="4" fontId="84" fillId="0" borderId="34" xfId="0" applyNumberFormat="1" applyFont="1" applyBorder="1" applyAlignment="1">
      <alignment/>
    </xf>
    <xf numFmtId="4" fontId="84" fillId="0" borderId="36" xfId="0" applyNumberFormat="1" applyFont="1" applyBorder="1" applyAlignment="1">
      <alignment/>
    </xf>
    <xf numFmtId="4" fontId="84" fillId="31" borderId="19" xfId="0" applyNumberFormat="1" applyFont="1" applyFill="1" applyBorder="1" applyAlignment="1">
      <alignment/>
    </xf>
    <xf numFmtId="4" fontId="84" fillId="51" borderId="34" xfId="0" applyNumberFormat="1" applyFont="1" applyFill="1" applyBorder="1" applyAlignment="1">
      <alignment/>
    </xf>
    <xf numFmtId="4" fontId="84" fillId="0" borderId="35" xfId="0" applyNumberFormat="1" applyFont="1" applyBorder="1" applyAlignment="1">
      <alignment/>
    </xf>
    <xf numFmtId="4" fontId="84" fillId="0" borderId="34" xfId="0" applyNumberFormat="1" applyFont="1" applyFill="1" applyBorder="1" applyAlignment="1">
      <alignment/>
    </xf>
    <xf numFmtId="183" fontId="91" fillId="0" borderId="0" xfId="0" applyNumberFormat="1" applyFont="1" applyBorder="1" applyAlignment="1">
      <alignment/>
    </xf>
    <xf numFmtId="181" fontId="84" fillId="0" borderId="0" xfId="0" applyNumberFormat="1" applyFont="1" applyAlignment="1">
      <alignment/>
    </xf>
    <xf numFmtId="4" fontId="90" fillId="52" borderId="63" xfId="0" applyNumberFormat="1" applyFont="1" applyFill="1" applyBorder="1" applyAlignment="1">
      <alignment vertical="center" wrapText="1"/>
    </xf>
    <xf numFmtId="4" fontId="90" fillId="17" borderId="19" xfId="0" applyNumberFormat="1" applyFont="1" applyFill="1" applyBorder="1" applyAlignment="1">
      <alignment/>
    </xf>
    <xf numFmtId="185" fontId="92" fillId="0" borderId="0" xfId="0" applyNumberFormat="1" applyFont="1" applyAlignment="1">
      <alignment/>
    </xf>
    <xf numFmtId="4" fontId="84" fillId="56" borderId="34" xfId="0" applyNumberFormat="1" applyFont="1" applyFill="1" applyBorder="1" applyAlignment="1">
      <alignment/>
    </xf>
    <xf numFmtId="49" fontId="91" fillId="0" borderId="0" xfId="0" applyNumberFormat="1" applyFont="1" applyBorder="1" applyAlignment="1">
      <alignment/>
    </xf>
    <xf numFmtId="4" fontId="90" fillId="52" borderId="43" xfId="0" applyNumberFormat="1" applyFont="1" applyFill="1" applyBorder="1" applyAlignment="1">
      <alignment vertical="center" wrapText="1"/>
    </xf>
    <xf numFmtId="4" fontId="90" fillId="50" borderId="25" xfId="0" applyNumberFormat="1" applyFont="1" applyFill="1" applyBorder="1" applyAlignment="1">
      <alignment/>
    </xf>
    <xf numFmtId="4" fontId="84" fillId="51" borderId="20" xfId="0" applyNumberFormat="1" applyFont="1" applyFill="1" applyBorder="1" applyAlignment="1">
      <alignment/>
    </xf>
    <xf numFmtId="4" fontId="84" fillId="0" borderId="35" xfId="0" applyNumberFormat="1" applyFont="1" applyFill="1" applyBorder="1" applyAlignment="1">
      <alignment/>
    </xf>
    <xf numFmtId="4" fontId="84" fillId="0" borderId="68" xfId="0" applyNumberFormat="1" applyFont="1" applyFill="1" applyBorder="1" applyAlignment="1">
      <alignment/>
    </xf>
    <xf numFmtId="181" fontId="92" fillId="0" borderId="0" xfId="0" applyNumberFormat="1" applyFont="1" applyAlignment="1">
      <alignment/>
    </xf>
    <xf numFmtId="183" fontId="84" fillId="0" borderId="0" xfId="0" applyNumberFormat="1" applyFont="1" applyBorder="1" applyAlignment="1">
      <alignment/>
    </xf>
    <xf numFmtId="4" fontId="90" fillId="49" borderId="43" xfId="0" applyNumberFormat="1" applyFont="1" applyFill="1" applyBorder="1" applyAlignment="1">
      <alignment horizontal="right" vertical="center" wrapText="1"/>
    </xf>
    <xf numFmtId="4" fontId="90" fillId="50" borderId="34" xfId="0" applyNumberFormat="1" applyFont="1" applyFill="1" applyBorder="1" applyAlignment="1">
      <alignment/>
    </xf>
    <xf numFmtId="4" fontId="90" fillId="50" borderId="19" xfId="0" applyNumberFormat="1" applyFont="1" applyFill="1" applyBorder="1" applyAlignment="1">
      <alignment/>
    </xf>
    <xf numFmtId="183" fontId="92" fillId="0" borderId="0" xfId="0" applyNumberFormat="1" applyFont="1" applyAlignment="1">
      <alignment/>
    </xf>
    <xf numFmtId="49" fontId="91" fillId="0" borderId="0" xfId="0" applyNumberFormat="1" applyFont="1" applyBorder="1" applyAlignment="1">
      <alignment horizontal="left"/>
    </xf>
    <xf numFmtId="183" fontId="84" fillId="0" borderId="0" xfId="0" applyNumberFormat="1" applyFont="1" applyAlignment="1">
      <alignment/>
    </xf>
    <xf numFmtId="4" fontId="90" fillId="49" borderId="34" xfId="0" applyNumberFormat="1" applyFont="1" applyFill="1" applyBorder="1" applyAlignment="1">
      <alignment horizontal="right" vertical="center" wrapText="1"/>
    </xf>
    <xf numFmtId="4" fontId="84" fillId="0" borderId="68" xfId="0" applyNumberFormat="1" applyFont="1" applyBorder="1" applyAlignment="1">
      <alignment/>
    </xf>
    <xf numFmtId="4" fontId="84" fillId="0" borderId="34" xfId="0" applyNumberFormat="1" applyFont="1" applyFill="1" applyBorder="1" applyAlignment="1">
      <alignment/>
    </xf>
    <xf numFmtId="4" fontId="84" fillId="0" borderId="35" xfId="0" applyNumberFormat="1" applyFont="1" applyFill="1" applyBorder="1" applyAlignment="1">
      <alignment/>
    </xf>
    <xf numFmtId="4" fontId="84" fillId="0" borderId="68" xfId="0" applyNumberFormat="1" applyFont="1" applyBorder="1" applyAlignment="1">
      <alignment/>
    </xf>
    <xf numFmtId="4" fontId="84" fillId="0" borderId="68" xfId="0" applyNumberFormat="1" applyFont="1" applyFill="1" applyBorder="1" applyAlignment="1">
      <alignment/>
    </xf>
    <xf numFmtId="4" fontId="90" fillId="17" borderId="25" xfId="0" applyNumberFormat="1" applyFont="1" applyFill="1" applyBorder="1" applyAlignment="1">
      <alignment/>
    </xf>
    <xf numFmtId="4" fontId="84" fillId="0" borderId="36" xfId="0" applyNumberFormat="1" applyFont="1" applyFill="1" applyBorder="1" applyAlignment="1">
      <alignment/>
    </xf>
    <xf numFmtId="4" fontId="84" fillId="3" borderId="35" xfId="0" applyNumberFormat="1" applyFont="1" applyFill="1" applyBorder="1" applyAlignment="1">
      <alignment/>
    </xf>
    <xf numFmtId="4" fontId="84" fillId="0" borderId="59" xfId="0" applyNumberFormat="1" applyFont="1" applyFill="1" applyBorder="1" applyAlignment="1">
      <alignment/>
    </xf>
    <xf numFmtId="4" fontId="84" fillId="0" borderId="20" xfId="0" applyNumberFormat="1" applyFont="1" applyBorder="1" applyAlignment="1">
      <alignment/>
    </xf>
    <xf numFmtId="4" fontId="84" fillId="31" borderId="35" xfId="0" applyNumberFormat="1" applyFont="1" applyFill="1" applyBorder="1" applyAlignment="1">
      <alignment/>
    </xf>
    <xf numFmtId="4" fontId="90" fillId="52" borderId="34" xfId="0" applyNumberFormat="1" applyFont="1" applyFill="1" applyBorder="1" applyAlignment="1">
      <alignment vertical="center" wrapText="1"/>
    </xf>
    <xf numFmtId="4" fontId="90" fillId="50" borderId="45" xfId="0" applyNumberFormat="1" applyFont="1" applyFill="1" applyBorder="1" applyAlignment="1">
      <alignment/>
    </xf>
    <xf numFmtId="4" fontId="84" fillId="0" borderId="20" xfId="0" applyNumberFormat="1" applyFont="1" applyFill="1" applyBorder="1" applyAlignment="1">
      <alignment/>
    </xf>
    <xf numFmtId="4" fontId="84" fillId="0" borderId="24" xfId="0" applyNumberFormat="1" applyFont="1" applyFill="1" applyBorder="1" applyAlignment="1">
      <alignment/>
    </xf>
    <xf numFmtId="4" fontId="90" fillId="50" borderId="17" xfId="0" applyNumberFormat="1" applyFont="1" applyFill="1" applyBorder="1" applyAlignment="1">
      <alignment/>
    </xf>
    <xf numFmtId="4" fontId="84" fillId="5" borderId="41" xfId="0" applyNumberFormat="1" applyFont="1" applyFill="1" applyBorder="1" applyAlignment="1">
      <alignment/>
    </xf>
    <xf numFmtId="0" fontId="84" fillId="0" borderId="0" xfId="0" applyFont="1" applyAlignment="1">
      <alignment/>
    </xf>
    <xf numFmtId="4" fontId="84" fillId="0" borderId="24" xfId="0" applyNumberFormat="1" applyFont="1" applyBorder="1" applyAlignment="1">
      <alignment/>
    </xf>
    <xf numFmtId="0" fontId="92" fillId="0" borderId="0" xfId="0" applyFont="1" applyAlignment="1">
      <alignment/>
    </xf>
    <xf numFmtId="4" fontId="84" fillId="10" borderId="20" xfId="0" applyNumberFormat="1" applyFont="1" applyFill="1" applyBorder="1" applyAlignment="1">
      <alignment/>
    </xf>
    <xf numFmtId="4" fontId="84" fillId="10" borderId="26" xfId="0" applyNumberFormat="1" applyFont="1" applyFill="1" applyBorder="1" applyAlignment="1">
      <alignment/>
    </xf>
    <xf numFmtId="4" fontId="84" fillId="3" borderId="34" xfId="0" applyNumberFormat="1" applyFont="1" applyFill="1" applyBorder="1" applyAlignment="1">
      <alignment/>
    </xf>
    <xf numFmtId="4" fontId="84" fillId="0" borderId="37" xfId="0" applyNumberFormat="1" applyFont="1" applyBorder="1" applyAlignment="1">
      <alignment/>
    </xf>
    <xf numFmtId="4" fontId="84" fillId="3" borderId="20" xfId="0" applyNumberFormat="1" applyFont="1" applyFill="1" applyBorder="1" applyAlignment="1">
      <alignment/>
    </xf>
    <xf numFmtId="4" fontId="84" fillId="3" borderId="60" xfId="0" applyNumberFormat="1" applyFont="1" applyFill="1" applyBorder="1" applyAlignment="1">
      <alignment/>
    </xf>
    <xf numFmtId="4" fontId="84" fillId="3" borderId="68" xfId="0" applyNumberFormat="1" applyFont="1" applyFill="1" applyBorder="1" applyAlignment="1">
      <alignment/>
    </xf>
    <xf numFmtId="4" fontId="84" fillId="0" borderId="21" xfId="0" applyNumberFormat="1" applyFont="1" applyFill="1" applyBorder="1" applyAlignment="1">
      <alignment/>
    </xf>
    <xf numFmtId="4" fontId="84" fillId="10" borderId="21" xfId="0" applyNumberFormat="1" applyFont="1" applyFill="1" applyBorder="1" applyAlignment="1">
      <alignment/>
    </xf>
    <xf numFmtId="4" fontId="84" fillId="10" borderId="34" xfId="0" applyNumberFormat="1" applyFont="1" applyFill="1" applyBorder="1" applyAlignment="1">
      <alignment/>
    </xf>
    <xf numFmtId="4" fontId="6" fillId="56" borderId="34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 horizontal="left"/>
    </xf>
    <xf numFmtId="10" fontId="6" fillId="0" borderId="36" xfId="0" applyNumberFormat="1" applyFont="1" applyBorder="1" applyAlignment="1">
      <alignment/>
    </xf>
    <xf numFmtId="49" fontId="6" fillId="14" borderId="20" xfId="0" applyNumberFormat="1" applyFont="1" applyFill="1" applyBorder="1" applyAlignment="1">
      <alignment/>
    </xf>
    <xf numFmtId="0" fontId="6" fillId="14" borderId="20" xfId="0" applyNumberFormat="1" applyFont="1" applyFill="1" applyBorder="1" applyAlignment="1">
      <alignment horizontal="left"/>
    </xf>
    <xf numFmtId="4" fontId="6" fillId="14" borderId="36" xfId="0" applyNumberFormat="1" applyFont="1" applyFill="1" applyBorder="1" applyAlignment="1">
      <alignment/>
    </xf>
    <xf numFmtId="4" fontId="6" fillId="14" borderId="34" xfId="0" applyNumberFormat="1" applyFont="1" applyFill="1" applyBorder="1" applyAlignment="1">
      <alignment/>
    </xf>
    <xf numFmtId="49" fontId="6" fillId="0" borderId="76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/>
    </xf>
    <xf numFmtId="4" fontId="6" fillId="16" borderId="34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9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90" fillId="49" borderId="44" xfId="0" applyNumberFormat="1" applyFont="1" applyFill="1" applyBorder="1" applyAlignment="1">
      <alignment horizontal="right" vertical="center" wrapText="1"/>
    </xf>
    <xf numFmtId="4" fontId="90" fillId="50" borderId="61" xfId="0" applyNumberFormat="1" applyFont="1" applyFill="1" applyBorder="1" applyAlignment="1">
      <alignment/>
    </xf>
    <xf numFmtId="4" fontId="90" fillId="31" borderId="34" xfId="0" applyNumberFormat="1" applyFont="1" applyFill="1" applyBorder="1" applyAlignment="1">
      <alignment/>
    </xf>
    <xf numFmtId="4" fontId="77" fillId="0" borderId="34" xfId="55" applyNumberFormat="1" applyFont="1" applyFill="1" applyBorder="1" applyAlignment="1" applyProtection="1">
      <alignment/>
      <protection/>
    </xf>
    <xf numFmtId="4" fontId="77" fillId="0" borderId="20" xfId="55" applyNumberFormat="1" applyFont="1" applyFill="1" applyBorder="1" applyAlignment="1" applyProtection="1">
      <alignment horizontal="right"/>
      <protection/>
    </xf>
    <xf numFmtId="4" fontId="84" fillId="0" borderId="20" xfId="0" applyNumberFormat="1" applyFont="1" applyFill="1" applyBorder="1" applyAlignment="1">
      <alignment horizontal="right"/>
    </xf>
    <xf numFmtId="4" fontId="90" fillId="51" borderId="34" xfId="0" applyNumberFormat="1" applyFont="1" applyFill="1" applyBorder="1" applyAlignment="1">
      <alignment/>
    </xf>
    <xf numFmtId="4" fontId="90" fillId="51" borderId="35" xfId="0" applyNumberFormat="1" applyFont="1" applyFill="1" applyBorder="1" applyAlignment="1">
      <alignment/>
    </xf>
    <xf numFmtId="4" fontId="84" fillId="55" borderId="26" xfId="0" applyNumberFormat="1" applyFont="1" applyFill="1" applyBorder="1" applyAlignment="1">
      <alignment/>
    </xf>
    <xf numFmtId="4" fontId="84" fillId="55" borderId="21" xfId="0" applyNumberFormat="1" applyFont="1" applyFill="1" applyBorder="1" applyAlignment="1">
      <alignment/>
    </xf>
    <xf numFmtId="4" fontId="92" fillId="0" borderId="0" xfId="0" applyNumberFormat="1" applyFont="1" applyAlignment="1">
      <alignment/>
    </xf>
    <xf numFmtId="0" fontId="6" fillId="0" borderId="40" xfId="0" applyFont="1" applyFill="1" applyBorder="1" applyAlignment="1">
      <alignment/>
    </xf>
    <xf numFmtId="4" fontId="90" fillId="31" borderId="52" xfId="0" applyNumberFormat="1" applyFont="1" applyFill="1" applyBorder="1" applyAlignment="1">
      <alignment/>
    </xf>
    <xf numFmtId="4" fontId="84" fillId="19" borderId="34" xfId="0" applyNumberFormat="1" applyFont="1" applyFill="1" applyBorder="1" applyAlignment="1">
      <alignment/>
    </xf>
    <xf numFmtId="4" fontId="91" fillId="0" borderId="0" xfId="0" applyNumberFormat="1" applyFont="1" applyFill="1" applyBorder="1" applyAlignment="1">
      <alignment horizontal="center" vertical="center"/>
    </xf>
    <xf numFmtId="4" fontId="90" fillId="47" borderId="42" xfId="0" applyNumberFormat="1" applyFont="1" applyFill="1" applyBorder="1" applyAlignment="1">
      <alignment horizontal="center" vertical="center" wrapText="1"/>
    </xf>
    <xf numFmtId="4" fontId="90" fillId="53" borderId="61" xfId="0" applyNumberFormat="1" applyFont="1" applyFill="1" applyBorder="1" applyAlignment="1">
      <alignment/>
    </xf>
    <xf numFmtId="4" fontId="84" fillId="5" borderId="34" xfId="0" applyNumberFormat="1" applyFont="1" applyFill="1" applyBorder="1" applyAlignment="1">
      <alignment/>
    </xf>
    <xf numFmtId="4" fontId="84" fillId="48" borderId="34" xfId="0" applyNumberFormat="1" applyFont="1" applyFill="1" applyBorder="1" applyAlignment="1">
      <alignment/>
    </xf>
    <xf numFmtId="1" fontId="6" fillId="0" borderId="3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5" fillId="49" borderId="77" xfId="0" applyNumberFormat="1" applyFont="1" applyFill="1" applyBorder="1" applyAlignment="1">
      <alignment horizontal="right" vertical="center" wrapText="1"/>
    </xf>
    <xf numFmtId="4" fontId="5" fillId="50" borderId="18" xfId="0" applyNumberFormat="1" applyFont="1" applyFill="1" applyBorder="1" applyAlignment="1">
      <alignment/>
    </xf>
    <xf numFmtId="4" fontId="6" fillId="31" borderId="20" xfId="0" applyNumberFormat="1" applyFont="1" applyFill="1" applyBorder="1" applyAlignment="1">
      <alignment/>
    </xf>
    <xf numFmtId="4" fontId="5" fillId="50" borderId="20" xfId="0" applyNumberFormat="1" applyFont="1" applyFill="1" applyBorder="1" applyAlignment="1">
      <alignment/>
    </xf>
    <xf numFmtId="4" fontId="6" fillId="51" borderId="20" xfId="0" applyNumberFormat="1" applyFont="1" applyFill="1" applyBorder="1" applyAlignment="1">
      <alignment horizontal="right"/>
    </xf>
    <xf numFmtId="4" fontId="5" fillId="49" borderId="68" xfId="0" applyNumberFormat="1" applyFont="1" applyFill="1" applyBorder="1" applyAlignment="1">
      <alignment horizontal="right" vertical="center" wrapText="1"/>
    </xf>
    <xf numFmtId="4" fontId="5" fillId="50" borderId="68" xfId="0" applyNumberFormat="1" applyFont="1" applyFill="1" applyBorder="1" applyAlignment="1">
      <alignment/>
    </xf>
    <xf numFmtId="4" fontId="6" fillId="31" borderId="68" xfId="0" applyNumberFormat="1" applyFont="1" applyFill="1" applyBorder="1" applyAlignment="1">
      <alignment/>
    </xf>
    <xf numFmtId="4" fontId="6" fillId="51" borderId="68" xfId="0" applyNumberFormat="1" applyFont="1" applyFill="1" applyBorder="1" applyAlignment="1">
      <alignment/>
    </xf>
    <xf numFmtId="4" fontId="8" fillId="0" borderId="68" xfId="0" applyNumberFormat="1" applyFont="1" applyBorder="1" applyAlignment="1">
      <alignment/>
    </xf>
    <xf numFmtId="4" fontId="6" fillId="51" borderId="68" xfId="0" applyNumberFormat="1" applyFont="1" applyFill="1" applyBorder="1" applyAlignment="1">
      <alignment horizontal="right"/>
    </xf>
    <xf numFmtId="4" fontId="85" fillId="0" borderId="68" xfId="0" applyNumberFormat="1" applyFont="1" applyBorder="1" applyAlignment="1">
      <alignment/>
    </xf>
    <xf numFmtId="181" fontId="0" fillId="0" borderId="78" xfId="0" applyNumberFormat="1" applyFont="1" applyBorder="1" applyAlignment="1">
      <alignment/>
    </xf>
    <xf numFmtId="4" fontId="84" fillId="0" borderId="78" xfId="0" applyNumberFormat="1" applyFont="1" applyBorder="1" applyAlignment="1">
      <alignment/>
    </xf>
    <xf numFmtId="4" fontId="6" fillId="0" borderId="76" xfId="0" applyNumberFormat="1" applyFont="1" applyFill="1" applyBorder="1" applyAlignment="1">
      <alignment/>
    </xf>
    <xf numFmtId="4" fontId="6" fillId="51" borderId="26" xfId="0" applyNumberFormat="1" applyFont="1" applyFill="1" applyBorder="1" applyAlignment="1">
      <alignment/>
    </xf>
    <xf numFmtId="4" fontId="84" fillId="51" borderId="26" xfId="0" applyNumberFormat="1" applyFont="1" applyFill="1" applyBorder="1" applyAlignment="1">
      <alignment/>
    </xf>
    <xf numFmtId="4" fontId="84" fillId="0" borderId="45" xfId="0" applyNumberFormat="1" applyFont="1" applyBorder="1" applyAlignment="1">
      <alignment/>
    </xf>
    <xf numFmtId="4" fontId="92" fillId="0" borderId="6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31" borderId="42" xfId="0" applyFont="1" applyFill="1" applyBorder="1" applyAlignment="1">
      <alignment horizontal="center" vertical="center"/>
    </xf>
    <xf numFmtId="181" fontId="5" fillId="31" borderId="47" xfId="0" applyNumberFormat="1" applyFont="1" applyFill="1" applyBorder="1" applyAlignment="1">
      <alignment horizontal="center"/>
    </xf>
    <xf numFmtId="181" fontId="5" fillId="31" borderId="43" xfId="0" applyNumberFormat="1" applyFont="1" applyFill="1" applyBorder="1" applyAlignment="1">
      <alignment horizontal="center" vertical="center" wrapText="1"/>
    </xf>
    <xf numFmtId="181" fontId="5" fillId="31" borderId="47" xfId="0" applyNumberFormat="1" applyFont="1" applyFill="1" applyBorder="1" applyAlignment="1">
      <alignment horizontal="center" vertical="center" wrapText="1"/>
    </xf>
    <xf numFmtId="181" fontId="5" fillId="31" borderId="55" xfId="0" applyNumberFormat="1" applyFont="1" applyFill="1" applyBorder="1" applyAlignment="1">
      <alignment horizontal="center" vertical="center" wrapText="1"/>
    </xf>
    <xf numFmtId="181" fontId="5" fillId="47" borderId="4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5" fillId="31" borderId="47" xfId="0" applyNumberFormat="1" applyFont="1" applyFill="1" applyBorder="1" applyAlignment="1">
      <alignment horizontal="center" vertical="center" wrapText="1"/>
    </xf>
    <xf numFmtId="4" fontId="90" fillId="31" borderId="47" xfId="0" applyNumberFormat="1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1" borderId="47" xfId="0" applyFont="1" applyFill="1" applyBorder="1" applyAlignment="1">
      <alignment horizontal="center" vertical="center" wrapText="1"/>
    </xf>
    <xf numFmtId="4" fontId="5" fillId="31" borderId="47" xfId="0" applyNumberFormat="1" applyFont="1" applyFill="1" applyBorder="1" applyAlignment="1">
      <alignment horizontal="center"/>
    </xf>
    <xf numFmtId="4" fontId="5" fillId="31" borderId="43" xfId="0" applyNumberFormat="1" applyFont="1" applyFill="1" applyBorder="1" applyAlignment="1">
      <alignment horizontal="center" vertical="center" wrapText="1"/>
    </xf>
    <xf numFmtId="181" fontId="5" fillId="47" borderId="6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5" fillId="31" borderId="47" xfId="0" applyFont="1" applyFill="1" applyBorder="1" applyAlignment="1">
      <alignment horizontal="center" vertical="center"/>
    </xf>
    <xf numFmtId="181" fontId="5" fillId="31" borderId="44" xfId="0" applyNumberFormat="1" applyFont="1" applyFill="1" applyBorder="1" applyAlignment="1">
      <alignment horizontal="center" vertical="center" wrapText="1"/>
    </xf>
    <xf numFmtId="49" fontId="6" fillId="31" borderId="20" xfId="0" applyNumberFormat="1" applyFont="1" applyFill="1" applyBorder="1" applyAlignment="1">
      <alignment/>
    </xf>
    <xf numFmtId="0" fontId="6" fillId="31" borderId="20" xfId="0" applyFont="1" applyFill="1" applyBorder="1" applyAlignment="1">
      <alignment horizontal="left"/>
    </xf>
    <xf numFmtId="49" fontId="5" fillId="17" borderId="20" xfId="0" applyNumberFormat="1" applyFont="1" applyFill="1" applyBorder="1" applyAlignment="1">
      <alignment/>
    </xf>
    <xf numFmtId="49" fontId="6" fillId="51" borderId="34" xfId="0" applyNumberFormat="1" applyFont="1" applyFill="1" applyBorder="1" applyAlignment="1">
      <alignment/>
    </xf>
    <xf numFmtId="4" fontId="24" fillId="47" borderId="44" xfId="0" applyNumberFormat="1" applyFont="1" applyFill="1" applyBorder="1" applyAlignment="1">
      <alignment horizontal="center" vertical="center" wrapText="1"/>
    </xf>
    <xf numFmtId="49" fontId="5" fillId="49" borderId="47" xfId="0" applyNumberFormat="1" applyFont="1" applyFill="1" applyBorder="1" applyAlignment="1">
      <alignment horizontal="left" vertical="center"/>
    </xf>
    <xf numFmtId="49" fontId="5" fillId="50" borderId="20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 horizontal="left"/>
    </xf>
    <xf numFmtId="49" fontId="5" fillId="5" borderId="47" xfId="0" applyNumberFormat="1" applyFont="1" applyFill="1" applyBorder="1" applyAlignment="1">
      <alignment horizontal="center" vertical="center"/>
    </xf>
    <xf numFmtId="49" fontId="5" fillId="5" borderId="47" xfId="0" applyNumberFormat="1" applyFont="1" applyFill="1" applyBorder="1" applyAlignment="1">
      <alignment horizontal="center" vertical="center" wrapText="1"/>
    </xf>
    <xf numFmtId="49" fontId="5" fillId="5" borderId="71" xfId="0" applyNumberFormat="1" applyFont="1" applyFill="1" applyBorder="1" applyAlignment="1">
      <alignment horizontal="center" vertical="center"/>
    </xf>
    <xf numFmtId="4" fontId="5" fillId="5" borderId="47" xfId="0" applyNumberFormat="1" applyFont="1" applyFill="1" applyBorder="1" applyAlignment="1">
      <alignment horizontal="center" vertical="center"/>
    </xf>
    <xf numFmtId="4" fontId="5" fillId="5" borderId="47" xfId="0" applyNumberFormat="1" applyFont="1" applyFill="1" applyBorder="1" applyAlignment="1">
      <alignment horizontal="center"/>
    </xf>
    <xf numFmtId="4" fontId="24" fillId="5" borderId="43" xfId="0" applyNumberFormat="1" applyFont="1" applyFill="1" applyBorder="1" applyAlignment="1">
      <alignment horizontal="center" vertical="center" wrapText="1"/>
    </xf>
    <xf numFmtId="4" fontId="24" fillId="5" borderId="79" xfId="0" applyNumberFormat="1" applyFont="1" applyFill="1" applyBorder="1" applyAlignment="1">
      <alignment horizontal="center" vertical="center" wrapText="1"/>
    </xf>
    <xf numFmtId="49" fontId="6" fillId="31" borderId="34" xfId="0" applyNumberFormat="1" applyFont="1" applyFill="1" applyBorder="1" applyAlignment="1">
      <alignment/>
    </xf>
    <xf numFmtId="49" fontId="6" fillId="31" borderId="62" xfId="0" applyNumberFormat="1" applyFont="1" applyFill="1" applyBorder="1" applyAlignment="1">
      <alignment horizontal="left" vertical="center" wrapText="1"/>
    </xf>
    <xf numFmtId="181" fontId="24" fillId="47" borderId="44" xfId="0" applyNumberFormat="1" applyFont="1" applyFill="1" applyBorder="1" applyAlignment="1">
      <alignment horizontal="center" vertical="center" wrapText="1"/>
    </xf>
    <xf numFmtId="49" fontId="5" fillId="50" borderId="34" xfId="0" applyNumberFormat="1" applyFont="1" applyFill="1" applyBorder="1" applyAlignment="1">
      <alignment/>
    </xf>
    <xf numFmtId="0" fontId="6" fillId="31" borderId="80" xfId="0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183" fontId="5" fillId="5" borderId="47" xfId="0" applyNumberFormat="1" applyFont="1" applyFill="1" applyBorder="1" applyAlignment="1">
      <alignment horizontal="center" vertical="center"/>
    </xf>
    <xf numFmtId="181" fontId="5" fillId="5" borderId="47" xfId="0" applyNumberFormat="1" applyFont="1" applyFill="1" applyBorder="1" applyAlignment="1">
      <alignment horizontal="center"/>
    </xf>
    <xf numFmtId="181" fontId="24" fillId="5" borderId="43" xfId="0" applyNumberFormat="1" applyFont="1" applyFill="1" applyBorder="1" applyAlignment="1">
      <alignment horizontal="center" vertical="center" wrapText="1"/>
    </xf>
    <xf numFmtId="181" fontId="24" fillId="5" borderId="79" xfId="0" applyNumberFormat="1" applyFont="1" applyFill="1" applyBorder="1" applyAlignment="1">
      <alignment horizontal="center" vertical="center" wrapText="1"/>
    </xf>
    <xf numFmtId="181" fontId="24" fillId="57" borderId="43" xfId="0" applyNumberFormat="1" applyFont="1" applyFill="1" applyBorder="1" applyAlignment="1">
      <alignment horizontal="center" vertical="center" wrapText="1"/>
    </xf>
    <xf numFmtId="181" fontId="24" fillId="57" borderId="81" xfId="0" applyNumberFormat="1" applyFont="1" applyFill="1" applyBorder="1" applyAlignment="1">
      <alignment horizontal="center" vertical="center" wrapText="1"/>
    </xf>
    <xf numFmtId="49" fontId="5" fillId="57" borderId="47" xfId="0" applyNumberFormat="1" applyFont="1" applyFill="1" applyBorder="1" applyAlignment="1">
      <alignment horizontal="center" vertical="center" wrapText="1"/>
    </xf>
    <xf numFmtId="49" fontId="5" fillId="57" borderId="47" xfId="0" applyNumberFormat="1" applyFont="1" applyFill="1" applyBorder="1" applyAlignment="1">
      <alignment horizontal="center" vertical="center"/>
    </xf>
    <xf numFmtId="49" fontId="5" fillId="57" borderId="71" xfId="0" applyNumberFormat="1" applyFont="1" applyFill="1" applyBorder="1" applyAlignment="1">
      <alignment horizontal="center" vertical="center"/>
    </xf>
    <xf numFmtId="183" fontId="5" fillId="57" borderId="47" xfId="0" applyNumberFormat="1" applyFont="1" applyFill="1" applyBorder="1" applyAlignment="1">
      <alignment horizontal="center" vertical="center"/>
    </xf>
    <xf numFmtId="181" fontId="5" fillId="57" borderId="47" xfId="0" applyNumberFormat="1" applyFont="1" applyFill="1" applyBorder="1" applyAlignment="1">
      <alignment horizontal="center"/>
    </xf>
    <xf numFmtId="49" fontId="5" fillId="49" borderId="71" xfId="0" applyNumberFormat="1" applyFont="1" applyFill="1" applyBorder="1" applyAlignment="1">
      <alignment horizontal="left" vertical="center"/>
    </xf>
    <xf numFmtId="49" fontId="6" fillId="51" borderId="20" xfId="0" applyNumberFormat="1" applyFont="1" applyFill="1" applyBorder="1" applyAlignment="1">
      <alignment/>
    </xf>
    <xf numFmtId="181" fontId="24" fillId="58" borderId="4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/>
    </xf>
    <xf numFmtId="49" fontId="6" fillId="51" borderId="62" xfId="0" applyNumberFormat="1" applyFont="1" applyFill="1" applyBorder="1" applyAlignment="1">
      <alignment/>
    </xf>
    <xf numFmtId="181" fontId="24" fillId="5" borderId="81" xfId="0" applyNumberFormat="1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/>
    </xf>
    <xf numFmtId="181" fontId="24" fillId="47" borderId="79" xfId="0" applyNumberFormat="1" applyFont="1" applyFill="1" applyBorder="1" applyAlignment="1">
      <alignment horizontal="center" vertical="center" wrapText="1"/>
    </xf>
    <xf numFmtId="49" fontId="5" fillId="50" borderId="18" xfId="0" applyNumberFormat="1" applyFont="1" applyFill="1" applyBorder="1" applyAlignment="1">
      <alignment/>
    </xf>
    <xf numFmtId="0" fontId="6" fillId="51" borderId="20" xfId="0" applyFont="1" applyFill="1" applyBorder="1" applyAlignment="1">
      <alignment/>
    </xf>
    <xf numFmtId="49" fontId="5" fillId="5" borderId="82" xfId="0" applyNumberFormat="1" applyFont="1" applyFill="1" applyBorder="1" applyAlignment="1">
      <alignment horizontal="center" vertical="center" wrapText="1"/>
    </xf>
    <xf numFmtId="183" fontId="5" fillId="5" borderId="42" xfId="0" applyNumberFormat="1" applyFont="1" applyFill="1" applyBorder="1" applyAlignment="1">
      <alignment horizontal="center" vertical="center"/>
    </xf>
    <xf numFmtId="49" fontId="5" fillId="31" borderId="20" xfId="0" applyNumberFormat="1" applyFont="1" applyFill="1" applyBorder="1" applyAlignment="1">
      <alignment/>
    </xf>
    <xf numFmtId="49" fontId="5" fillId="31" borderId="77" xfId="0" applyNumberFormat="1" applyFont="1" applyFill="1" applyBorder="1" applyAlignment="1">
      <alignment/>
    </xf>
    <xf numFmtId="49" fontId="5" fillId="51" borderId="20" xfId="0" applyNumberFormat="1" applyFont="1" applyFill="1" applyBorder="1" applyAlignment="1">
      <alignment/>
    </xf>
    <xf numFmtId="181" fontId="93" fillId="47" borderId="44" xfId="0" applyNumberFormat="1" applyFont="1" applyFill="1" applyBorder="1" applyAlignment="1">
      <alignment horizontal="center" vertical="center" wrapText="1"/>
    </xf>
    <xf numFmtId="4" fontId="93" fillId="47" borderId="79" xfId="0" applyNumberFormat="1" applyFont="1" applyFill="1" applyBorder="1" applyAlignment="1">
      <alignment horizontal="center" vertical="center" wrapText="1"/>
    </xf>
    <xf numFmtId="4" fontId="24" fillId="47" borderId="79" xfId="0" applyNumberFormat="1" applyFont="1" applyFill="1" applyBorder="1" applyAlignment="1">
      <alignment horizontal="center" vertical="center" wrapText="1"/>
    </xf>
    <xf numFmtId="4" fontId="24" fillId="47" borderId="6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/>
    </xf>
    <xf numFmtId="4" fontId="5" fillId="5" borderId="42" xfId="0" applyNumberFormat="1" applyFont="1" applyFill="1" applyBorder="1" applyAlignment="1">
      <alignment horizontal="center" vertical="center"/>
    </xf>
    <xf numFmtId="181" fontId="24" fillId="47" borderId="59" xfId="0" applyNumberFormat="1" applyFont="1" applyFill="1" applyBorder="1" applyAlignment="1">
      <alignment horizontal="center" vertical="center" wrapText="1"/>
    </xf>
    <xf numFmtId="181" fontId="24" fillId="47" borderId="83" xfId="0" applyNumberFormat="1" applyFont="1" applyFill="1" applyBorder="1" applyAlignment="1">
      <alignment horizontal="center" vertical="center" wrapText="1"/>
    </xf>
    <xf numFmtId="49" fontId="5" fillId="50" borderId="21" xfId="0" applyNumberFormat="1" applyFont="1" applyFill="1" applyBorder="1" applyAlignment="1">
      <alignment/>
    </xf>
    <xf numFmtId="49" fontId="5" fillId="17" borderId="26" xfId="0" applyNumberFormat="1" applyFont="1" applyFill="1" applyBorder="1" applyAlignment="1">
      <alignment/>
    </xf>
    <xf numFmtId="181" fontId="24" fillId="57" borderId="79" xfId="0" applyNumberFormat="1" applyFont="1" applyFill="1" applyBorder="1" applyAlignment="1">
      <alignment horizontal="center" vertical="center" wrapText="1"/>
    </xf>
    <xf numFmtId="181" fontId="93" fillId="58" borderId="4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top"/>
    </xf>
    <xf numFmtId="49" fontId="5" fillId="50" borderId="26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181" fontId="24" fillId="57" borderId="44" xfId="0" applyNumberFormat="1" applyFont="1" applyFill="1" applyBorder="1" applyAlignment="1">
      <alignment horizontal="center" vertical="center" wrapText="1"/>
    </xf>
    <xf numFmtId="181" fontId="93" fillId="58" borderId="63" xfId="0" applyNumberFormat="1" applyFont="1" applyFill="1" applyBorder="1" applyAlignment="1">
      <alignment horizontal="center" vertical="center" wrapText="1"/>
    </xf>
    <xf numFmtId="181" fontId="24" fillId="58" borderId="63" xfId="0" applyNumberFormat="1" applyFont="1" applyFill="1" applyBorder="1" applyAlignment="1">
      <alignment horizontal="center" vertical="center" wrapText="1"/>
    </xf>
    <xf numFmtId="181" fontId="24" fillId="58" borderId="83" xfId="0" applyNumberFormat="1" applyFont="1" applyFill="1" applyBorder="1" applyAlignment="1">
      <alignment horizontal="center" vertical="center" wrapText="1"/>
    </xf>
    <xf numFmtId="49" fontId="5" fillId="49" borderId="43" xfId="0" applyNumberFormat="1" applyFont="1" applyFill="1" applyBorder="1" applyAlignment="1">
      <alignment horizontal="left" vertical="center"/>
    </xf>
    <xf numFmtId="49" fontId="5" fillId="50" borderId="40" xfId="0" applyNumberFormat="1" applyFont="1" applyFill="1" applyBorder="1" applyAlignment="1">
      <alignment/>
    </xf>
    <xf numFmtId="49" fontId="5" fillId="57" borderId="42" xfId="0" applyNumberFormat="1" applyFont="1" applyFill="1" applyBorder="1" applyAlignment="1">
      <alignment horizontal="center" vertical="center" wrapText="1"/>
    </xf>
    <xf numFmtId="49" fontId="5" fillId="57" borderId="84" xfId="0" applyNumberFormat="1" applyFont="1" applyFill="1" applyBorder="1" applyAlignment="1">
      <alignment horizontal="center" vertical="center"/>
    </xf>
    <xf numFmtId="181" fontId="5" fillId="57" borderId="42" xfId="0" applyNumberFormat="1" applyFont="1" applyFill="1" applyBorder="1" applyAlignment="1">
      <alignment horizontal="center"/>
    </xf>
    <xf numFmtId="181" fontId="24" fillId="47" borderId="63" xfId="0" applyNumberFormat="1" applyFont="1" applyFill="1" applyBorder="1" applyAlignment="1">
      <alignment horizontal="center" vertical="center" wrapText="1"/>
    </xf>
    <xf numFmtId="49" fontId="5" fillId="50" borderId="69" xfId="0" applyNumberFormat="1" applyFont="1" applyFill="1" applyBorder="1" applyAlignment="1">
      <alignment/>
    </xf>
    <xf numFmtId="49" fontId="6" fillId="31" borderId="62" xfId="0" applyNumberFormat="1" applyFont="1" applyFill="1" applyBorder="1" applyAlignment="1">
      <alignment/>
    </xf>
    <xf numFmtId="49" fontId="5" fillId="5" borderId="42" xfId="0" applyNumberFormat="1" applyFont="1" applyFill="1" applyBorder="1" applyAlignment="1">
      <alignment horizontal="center" vertical="center"/>
    </xf>
    <xf numFmtId="49" fontId="5" fillId="5" borderId="42" xfId="0" applyNumberFormat="1" applyFont="1" applyFill="1" applyBorder="1" applyAlignment="1">
      <alignment horizontal="center" vertical="center" wrapText="1"/>
    </xf>
    <xf numFmtId="49" fontId="5" fillId="5" borderId="84" xfId="0" applyNumberFormat="1" applyFont="1" applyFill="1" applyBorder="1" applyAlignment="1">
      <alignment horizontal="center" vertical="center"/>
    </xf>
    <xf numFmtId="49" fontId="5" fillId="59" borderId="71" xfId="0" applyNumberFormat="1" applyFont="1" applyFill="1" applyBorder="1" applyAlignment="1">
      <alignment horizontal="center" vertical="center"/>
    </xf>
    <xf numFmtId="181" fontId="5" fillId="59" borderId="47" xfId="0" applyNumberFormat="1" applyFont="1" applyFill="1" applyBorder="1" applyAlignment="1">
      <alignment horizontal="center" vertical="center"/>
    </xf>
    <xf numFmtId="181" fontId="93" fillId="60" borderId="63" xfId="0" applyNumberFormat="1" applyFont="1" applyFill="1" applyBorder="1" applyAlignment="1">
      <alignment horizontal="center" vertical="center" wrapText="1"/>
    </xf>
    <xf numFmtId="181" fontId="24" fillId="60" borderId="63" xfId="0" applyNumberFormat="1" applyFont="1" applyFill="1" applyBorder="1" applyAlignment="1">
      <alignment horizontal="center" vertical="center" wrapText="1"/>
    </xf>
    <xf numFmtId="181" fontId="5" fillId="59" borderId="47" xfId="0" applyNumberFormat="1" applyFont="1" applyFill="1" applyBorder="1" applyAlignment="1">
      <alignment horizontal="center"/>
    </xf>
    <xf numFmtId="181" fontId="24" fillId="59" borderId="44" xfId="0" applyNumberFormat="1" applyFont="1" applyFill="1" applyBorder="1" applyAlignment="1">
      <alignment horizontal="center" vertical="center" wrapText="1"/>
    </xf>
    <xf numFmtId="49" fontId="5" fillId="13" borderId="47" xfId="0" applyNumberFormat="1" applyFont="1" applyFill="1" applyBorder="1" applyAlignment="1">
      <alignment horizontal="center" vertical="center"/>
    </xf>
    <xf numFmtId="49" fontId="5" fillId="52" borderId="71" xfId="0" applyNumberFormat="1" applyFont="1" applyFill="1" applyBorder="1" applyAlignment="1">
      <alignment horizontal="left" vertical="center" wrapText="1"/>
    </xf>
    <xf numFmtId="49" fontId="5" fillId="50" borderId="74" xfId="0" applyNumberFormat="1" applyFont="1" applyFill="1" applyBorder="1" applyAlignment="1">
      <alignment/>
    </xf>
    <xf numFmtId="181" fontId="5" fillId="5" borderId="47" xfId="0" applyNumberFormat="1" applyFont="1" applyFill="1" applyBorder="1" applyAlignment="1">
      <alignment horizontal="center" vertical="center"/>
    </xf>
    <xf numFmtId="181" fontId="24" fillId="5" borderId="44" xfId="0" applyNumberFormat="1" applyFont="1" applyFill="1" applyBorder="1" applyAlignment="1">
      <alignment horizontal="center" vertical="center" wrapText="1"/>
    </xf>
    <xf numFmtId="49" fontId="5" fillId="59" borderId="47" xfId="0" applyNumberFormat="1" applyFont="1" applyFill="1" applyBorder="1" applyAlignment="1">
      <alignment horizontal="center" vertical="center"/>
    </xf>
    <xf numFmtId="0" fontId="6" fillId="31" borderId="0" xfId="0" applyFont="1" applyFill="1" applyBorder="1" applyAlignment="1">
      <alignment/>
    </xf>
    <xf numFmtId="181" fontId="24" fillId="59" borderId="43" xfId="0" applyNumberFormat="1" applyFont="1" applyFill="1" applyBorder="1" applyAlignment="1">
      <alignment horizontal="center" vertical="center" wrapText="1"/>
    </xf>
    <xf numFmtId="0" fontId="6" fillId="51" borderId="85" xfId="0" applyFont="1" applyFill="1" applyBorder="1" applyAlignment="1">
      <alignment horizontal="left"/>
    </xf>
    <xf numFmtId="49" fontId="5" fillId="59" borderId="47" xfId="0" applyNumberFormat="1" applyFont="1" applyFill="1" applyBorder="1" applyAlignment="1">
      <alignment horizontal="center" vertical="center" wrapText="1"/>
    </xf>
    <xf numFmtId="0" fontId="6" fillId="51" borderId="52" xfId="0" applyFont="1" applyFill="1" applyBorder="1" applyAlignment="1">
      <alignment/>
    </xf>
    <xf numFmtId="49" fontId="5" fillId="17" borderId="52" xfId="0" applyNumberFormat="1" applyFont="1" applyFill="1" applyBorder="1" applyAlignment="1">
      <alignment/>
    </xf>
    <xf numFmtId="185" fontId="93" fillId="47" borderId="79" xfId="0" applyNumberFormat="1" applyFont="1" applyFill="1" applyBorder="1" applyAlignment="1">
      <alignment horizontal="center" vertical="center" wrapText="1"/>
    </xf>
    <xf numFmtId="185" fontId="24" fillId="47" borderId="79" xfId="0" applyNumberFormat="1" applyFont="1" applyFill="1" applyBorder="1" applyAlignment="1">
      <alignment horizontal="center" vertical="center" wrapText="1"/>
    </xf>
    <xf numFmtId="49" fontId="5" fillId="52" borderId="42" xfId="0" applyNumberFormat="1" applyFont="1" applyFill="1" applyBorder="1" applyAlignment="1">
      <alignment horizontal="left" vertical="center" wrapText="1"/>
    </xf>
    <xf numFmtId="49" fontId="5" fillId="17" borderId="51" xfId="0" applyNumberFormat="1" applyFont="1" applyFill="1" applyBorder="1" applyAlignment="1">
      <alignment/>
    </xf>
    <xf numFmtId="183" fontId="25" fillId="0" borderId="0" xfId="0" applyNumberFormat="1" applyFont="1" applyBorder="1" applyAlignment="1">
      <alignment/>
    </xf>
    <xf numFmtId="185" fontId="5" fillId="5" borderId="42" xfId="0" applyNumberFormat="1" applyFont="1" applyFill="1" applyBorder="1" applyAlignment="1">
      <alignment horizontal="center" vertical="center"/>
    </xf>
    <xf numFmtId="185" fontId="5" fillId="5" borderId="47" xfId="0" applyNumberFormat="1" applyFont="1" applyFill="1" applyBorder="1" applyAlignment="1">
      <alignment horizontal="center"/>
    </xf>
    <xf numFmtId="185" fontId="24" fillId="5" borderId="86" xfId="0" applyNumberFormat="1" applyFont="1" applyFill="1" applyBorder="1" applyAlignment="1">
      <alignment horizontal="center" vertical="center" wrapText="1"/>
    </xf>
    <xf numFmtId="185" fontId="24" fillId="5" borderId="79" xfId="0" applyNumberFormat="1" applyFont="1" applyFill="1" applyBorder="1" applyAlignment="1">
      <alignment horizontal="center" vertical="center" wrapText="1"/>
    </xf>
    <xf numFmtId="181" fontId="5" fillId="59" borderId="42" xfId="0" applyNumberFormat="1" applyFont="1" applyFill="1" applyBorder="1" applyAlignment="1">
      <alignment horizontal="center" vertical="center"/>
    </xf>
    <xf numFmtId="181" fontId="24" fillId="59" borderId="86" xfId="0" applyNumberFormat="1" applyFont="1" applyFill="1" applyBorder="1" applyAlignment="1">
      <alignment horizontal="center" vertical="center" wrapText="1"/>
    </xf>
    <xf numFmtId="181" fontId="24" fillId="59" borderId="79" xfId="0" applyNumberFormat="1" applyFont="1" applyFill="1" applyBorder="1" applyAlignment="1">
      <alignment horizontal="center" vertical="center" wrapText="1"/>
    </xf>
    <xf numFmtId="181" fontId="93" fillId="60" borderId="87" xfId="0" applyNumberFormat="1" applyFont="1" applyFill="1" applyBorder="1" applyAlignment="1">
      <alignment horizontal="center" vertical="center" wrapText="1"/>
    </xf>
    <xf numFmtId="181" fontId="24" fillId="60" borderId="87" xfId="0" applyNumberFormat="1" applyFont="1" applyFill="1" applyBorder="1" applyAlignment="1">
      <alignment horizontal="center" vertical="center" wrapText="1"/>
    </xf>
    <xf numFmtId="181" fontId="24" fillId="60" borderId="79" xfId="0" applyNumberFormat="1" applyFont="1" applyFill="1" applyBorder="1" applyAlignment="1">
      <alignment horizontal="center" vertical="center" wrapText="1"/>
    </xf>
    <xf numFmtId="49" fontId="5" fillId="50" borderId="61" xfId="0" applyNumberFormat="1" applyFont="1" applyFill="1" applyBorder="1" applyAlignment="1">
      <alignment/>
    </xf>
    <xf numFmtId="181" fontId="93" fillId="60" borderId="79" xfId="0" applyNumberFormat="1" applyFont="1" applyFill="1" applyBorder="1" applyAlignment="1">
      <alignment horizontal="center" vertical="center" wrapText="1"/>
    </xf>
    <xf numFmtId="49" fontId="5" fillId="52" borderId="47" xfId="0" applyNumberFormat="1" applyFont="1" applyFill="1" applyBorder="1" applyAlignment="1">
      <alignment horizontal="left" vertical="center" wrapText="1"/>
    </xf>
    <xf numFmtId="181" fontId="24" fillId="5" borderId="86" xfId="0" applyNumberFormat="1" applyFont="1" applyFill="1" applyBorder="1" applyAlignment="1">
      <alignment horizontal="center" vertical="center" wrapText="1"/>
    </xf>
    <xf numFmtId="181" fontId="5" fillId="5" borderId="88" xfId="0" applyNumberFormat="1" applyFont="1" applyFill="1" applyBorder="1" applyAlignment="1">
      <alignment horizontal="center" vertical="center"/>
    </xf>
    <xf numFmtId="181" fontId="5" fillId="5" borderId="88" xfId="0" applyNumberFormat="1" applyFont="1" applyFill="1" applyBorder="1" applyAlignment="1">
      <alignment horizontal="center"/>
    </xf>
    <xf numFmtId="181" fontId="93" fillId="47" borderId="79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6" fillId="49" borderId="67" xfId="0" applyFont="1" applyFill="1" applyBorder="1" applyAlignment="1">
      <alignment/>
    </xf>
    <xf numFmtId="49" fontId="32" fillId="0" borderId="28" xfId="0" applyNumberFormat="1" applyFont="1" applyFill="1" applyBorder="1" applyAlignment="1">
      <alignment horizontal="center" vertical="center"/>
    </xf>
    <xf numFmtId="49" fontId="5" fillId="7" borderId="32" xfId="0" applyNumberFormat="1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 wrapText="1"/>
    </xf>
    <xf numFmtId="0" fontId="5" fillId="7" borderId="89" xfId="0" applyFont="1" applyFill="1" applyBorder="1" applyAlignment="1">
      <alignment horizontal="center" vertical="center"/>
    </xf>
    <xf numFmtId="4" fontId="5" fillId="7" borderId="47" xfId="0" applyNumberFormat="1" applyFont="1" applyFill="1" applyBorder="1" applyAlignment="1">
      <alignment horizontal="center"/>
    </xf>
    <xf numFmtId="49" fontId="40" fillId="7" borderId="42" xfId="0" applyNumberFormat="1" applyFont="1" applyFill="1" applyBorder="1" applyAlignment="1">
      <alignment horizontal="center" vertical="center" textRotation="90"/>
    </xf>
    <xf numFmtId="49" fontId="40" fillId="7" borderId="32" xfId="0" applyNumberFormat="1" applyFont="1" applyFill="1" applyBorder="1" applyAlignment="1">
      <alignment horizontal="center" vertical="center" textRotation="90"/>
    </xf>
  </cellXfs>
  <cellStyles count="91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Excel_BuiltIn_Neutrálna 1" xfId="55"/>
    <cellStyle name="Hyperlink" xfId="56"/>
    <cellStyle name="Kontrolná bunka" xfId="57"/>
    <cellStyle name="Kontrolná bun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eutrálna" xfId="69"/>
    <cellStyle name="Neutrálna 2" xfId="70"/>
    <cellStyle name="Percent" xfId="71"/>
    <cellStyle name="Followed Hyperlink" xfId="72"/>
    <cellStyle name="Poznámka" xfId="73"/>
    <cellStyle name="Poznámka 2" xfId="74"/>
    <cellStyle name="Prepojená bunka" xfId="75"/>
    <cellStyle name="Prepojená bunka 2" xfId="76"/>
    <cellStyle name="Spolu" xfId="77"/>
    <cellStyle name="Spolu 2" xfId="78"/>
    <cellStyle name="Text upozornenia" xfId="79"/>
    <cellStyle name="Text upozornenia 2" xfId="80"/>
    <cellStyle name="Titul" xfId="81"/>
    <cellStyle name="Titul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etľujúci text" xfId="89"/>
    <cellStyle name="Vysvetľujúci text 2" xfId="90"/>
    <cellStyle name="Zlá" xfId="91"/>
    <cellStyle name="Zlá 2" xfId="92"/>
    <cellStyle name="Zvýraznenie1" xfId="93"/>
    <cellStyle name="Zvýraznenie1 2" xfId="94"/>
    <cellStyle name="Zvýraznenie2" xfId="95"/>
    <cellStyle name="Zvýraznenie2 2" xfId="96"/>
    <cellStyle name="Zvýraznenie3" xfId="97"/>
    <cellStyle name="Zvýraznenie3 2" xfId="98"/>
    <cellStyle name="Zvýraznenie4" xfId="99"/>
    <cellStyle name="Zvýraznenie4 2" xfId="100"/>
    <cellStyle name="Zvýraznenie5" xfId="101"/>
    <cellStyle name="Zvýraznenie5 2" xfId="102"/>
    <cellStyle name="Zvýraznenie6" xfId="103"/>
    <cellStyle name="Zvýraznenie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124" zoomScaleNormal="124" zoomScalePageLayoutView="0" workbookViewId="0" topLeftCell="A1">
      <selection activeCell="B18" sqref="B18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 t="s">
        <v>8</v>
      </c>
      <c r="B6" t="s">
        <v>9</v>
      </c>
    </row>
    <row r="7" spans="1:2" ht="12.75">
      <c r="A7" s="2">
        <v>41</v>
      </c>
      <c r="B7" t="s">
        <v>10</v>
      </c>
    </row>
    <row r="8" spans="1:2" ht="12.75">
      <c r="A8" s="2">
        <v>42</v>
      </c>
      <c r="B8" t="s">
        <v>11</v>
      </c>
    </row>
    <row r="9" spans="1:2" ht="12.75">
      <c r="A9" s="2">
        <v>43</v>
      </c>
      <c r="B9" t="s">
        <v>12</v>
      </c>
    </row>
    <row r="10" spans="1:2" ht="12.75">
      <c r="A10" s="2">
        <v>51</v>
      </c>
      <c r="B10" t="s">
        <v>13</v>
      </c>
    </row>
    <row r="11" spans="1:2" ht="12.75">
      <c r="A11" s="2">
        <v>52</v>
      </c>
      <c r="B11" t="s">
        <v>14</v>
      </c>
    </row>
    <row r="12" spans="1:2" ht="12.75">
      <c r="A12" s="2">
        <v>71</v>
      </c>
      <c r="B12" t="s">
        <v>15</v>
      </c>
    </row>
    <row r="14" spans="1:3" ht="24.75" customHeight="1">
      <c r="A14" s="631" t="s">
        <v>16</v>
      </c>
      <c r="B14" s="631"/>
      <c r="C14" s="631"/>
    </row>
  </sheetData>
  <sheetProtection selectLockedCells="1" selectUnlockedCells="1"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zoomScale="90" zoomScaleNormal="90" zoomScalePageLayoutView="0" workbookViewId="0" topLeftCell="A130">
      <selection activeCell="H154" sqref="H154"/>
    </sheetView>
  </sheetViews>
  <sheetFormatPr defaultColWidth="11.57421875" defaultRowHeight="12.75"/>
  <cols>
    <col min="1" max="1" width="5.140625" style="0" customWidth="1"/>
    <col min="2" max="2" width="4.421875" style="0" bestFit="1" customWidth="1"/>
    <col min="3" max="3" width="7.7109375" style="0" customWidth="1"/>
    <col min="4" max="4" width="7.57421875" style="0" customWidth="1"/>
    <col min="5" max="5" width="39.140625" style="0" customWidth="1"/>
    <col min="6" max="6" width="13.140625" style="72" customWidth="1"/>
    <col min="7" max="7" width="13.7109375" style="72" customWidth="1"/>
    <col min="8" max="8" width="13.28125" style="73" customWidth="1"/>
    <col min="9" max="9" width="14.140625" style="72" customWidth="1"/>
    <col min="10" max="10" width="12.7109375" style="601" customWidth="1"/>
    <col min="11" max="11" width="13.28125" style="72" customWidth="1"/>
    <col min="12" max="12" width="12.57421875" style="72" customWidth="1"/>
  </cols>
  <sheetData>
    <row r="1" spans="1:12" s="94" customFormat="1" ht="20.25" customHeight="1">
      <c r="A1" s="702" t="s">
        <v>330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246"/>
    </row>
    <row r="2" spans="1:12" ht="12.75">
      <c r="A2" s="74"/>
      <c r="B2" s="74"/>
      <c r="C2" s="74"/>
      <c r="D2" s="74"/>
      <c r="E2" s="74"/>
      <c r="F2" s="76"/>
      <c r="G2" s="76"/>
      <c r="H2" s="76"/>
      <c r="I2" s="76"/>
      <c r="J2" s="590"/>
      <c r="K2" s="76"/>
      <c r="L2" s="76"/>
    </row>
    <row r="3" spans="1:12" ht="12.75" customHeight="1">
      <c r="A3" s="659"/>
      <c r="B3" s="660" t="s">
        <v>70</v>
      </c>
      <c r="C3" s="660"/>
      <c r="D3" s="661" t="s">
        <v>71</v>
      </c>
      <c r="E3" s="661"/>
      <c r="F3" s="703" t="s">
        <v>72</v>
      </c>
      <c r="G3" s="703"/>
      <c r="H3" s="703"/>
      <c r="I3" s="703"/>
      <c r="J3" s="703"/>
      <c r="K3" s="703"/>
      <c r="L3" s="703"/>
    </row>
    <row r="4" spans="1:12" ht="12.75">
      <c r="A4" s="659"/>
      <c r="B4" s="659"/>
      <c r="C4" s="660"/>
      <c r="D4" s="661"/>
      <c r="E4" s="661"/>
      <c r="F4" s="663" t="s">
        <v>20</v>
      </c>
      <c r="G4" s="663"/>
      <c r="H4" s="663"/>
      <c r="I4" s="663"/>
      <c r="J4" s="663"/>
      <c r="K4" s="663"/>
      <c r="L4" s="663"/>
    </row>
    <row r="5" spans="1:12" ht="12.75" customHeight="1">
      <c r="A5" s="659"/>
      <c r="B5" s="659"/>
      <c r="C5" s="660"/>
      <c r="D5" s="661"/>
      <c r="E5" s="661"/>
      <c r="F5" s="664" t="s">
        <v>756</v>
      </c>
      <c r="G5" s="664" t="s">
        <v>838</v>
      </c>
      <c r="H5" s="664" t="s">
        <v>895</v>
      </c>
      <c r="I5" s="665" t="s">
        <v>840</v>
      </c>
      <c r="J5" s="699" t="s">
        <v>732</v>
      </c>
      <c r="K5" s="700" t="s">
        <v>765</v>
      </c>
      <c r="L5" s="701" t="s">
        <v>841</v>
      </c>
    </row>
    <row r="6" spans="1:12" ht="42" customHeight="1">
      <c r="A6" s="659"/>
      <c r="B6" s="659"/>
      <c r="C6" s="660"/>
      <c r="D6" s="661"/>
      <c r="E6" s="661"/>
      <c r="F6" s="664"/>
      <c r="G6" s="664"/>
      <c r="H6" s="664"/>
      <c r="I6" s="665"/>
      <c r="J6" s="699"/>
      <c r="K6" s="700"/>
      <c r="L6" s="701"/>
    </row>
    <row r="7" spans="1:12" ht="26.25" customHeight="1">
      <c r="A7" s="78"/>
      <c r="B7" s="656" t="s">
        <v>331</v>
      </c>
      <c r="C7" s="656"/>
      <c r="D7" s="656"/>
      <c r="E7" s="656"/>
      <c r="F7" s="368">
        <f aca="true" t="shared" si="0" ref="F7:L7">F8</f>
        <v>1982433.3699999999</v>
      </c>
      <c r="G7" s="368">
        <f t="shared" si="0"/>
        <v>2054027.17</v>
      </c>
      <c r="H7" s="368">
        <f t="shared" si="0"/>
        <v>2050241</v>
      </c>
      <c r="I7" s="368">
        <f t="shared" si="0"/>
        <v>2093705.48</v>
      </c>
      <c r="J7" s="591">
        <f t="shared" si="0"/>
        <v>2147457</v>
      </c>
      <c r="K7" s="368">
        <f t="shared" si="0"/>
        <v>2141396</v>
      </c>
      <c r="L7" s="368">
        <f t="shared" si="0"/>
        <v>2171399.1999999997</v>
      </c>
    </row>
    <row r="8" spans="1:12" ht="13.5" thickBot="1">
      <c r="A8" s="140" t="s">
        <v>74</v>
      </c>
      <c r="B8" s="80" t="s">
        <v>97</v>
      </c>
      <c r="C8" s="657" t="s">
        <v>98</v>
      </c>
      <c r="D8" s="657"/>
      <c r="E8" s="657"/>
      <c r="F8" s="350">
        <f aca="true" t="shared" si="1" ref="F8:L8">SUM(F9+F104+F108+F124+F112)</f>
        <v>1982433.3699999999</v>
      </c>
      <c r="G8" s="350">
        <f t="shared" si="1"/>
        <v>2054027.17</v>
      </c>
      <c r="H8" s="350">
        <f t="shared" si="1"/>
        <v>2050241</v>
      </c>
      <c r="I8" s="350">
        <f t="shared" si="1"/>
        <v>2093705.48</v>
      </c>
      <c r="J8" s="592">
        <f t="shared" si="1"/>
        <v>2147457</v>
      </c>
      <c r="K8" s="350">
        <f t="shared" si="1"/>
        <v>2141396</v>
      </c>
      <c r="L8" s="350">
        <f t="shared" si="1"/>
        <v>2171399.1999999997</v>
      </c>
    </row>
    <row r="9" spans="1:12" ht="13.5" thickBot="1">
      <c r="A9" s="140" t="s">
        <v>77</v>
      </c>
      <c r="B9" s="81"/>
      <c r="C9" s="141" t="s">
        <v>332</v>
      </c>
      <c r="D9" s="695" t="s">
        <v>333</v>
      </c>
      <c r="E9" s="695"/>
      <c r="F9" s="373">
        <f aca="true" t="shared" si="2" ref="F9:L9">SUM(F10+F35+F59+F83+F88)</f>
        <v>304422</v>
      </c>
      <c r="G9" s="373">
        <f t="shared" si="2"/>
        <v>332014.57000000007</v>
      </c>
      <c r="H9" s="373">
        <f t="shared" si="2"/>
        <v>345150</v>
      </c>
      <c r="I9" s="373">
        <f t="shared" si="2"/>
        <v>367370</v>
      </c>
      <c r="J9" s="593">
        <f t="shared" si="2"/>
        <v>382450</v>
      </c>
      <c r="K9" s="373">
        <f t="shared" si="2"/>
        <v>378456</v>
      </c>
      <c r="L9" s="373">
        <f t="shared" si="2"/>
        <v>395568.8</v>
      </c>
    </row>
    <row r="10" spans="1:12" ht="13.5" thickBot="1">
      <c r="A10" s="140" t="s">
        <v>80</v>
      </c>
      <c r="B10" s="81"/>
      <c r="C10" s="85"/>
      <c r="D10" s="684" t="s">
        <v>334</v>
      </c>
      <c r="E10" s="684"/>
      <c r="F10" s="292">
        <f>SUM(F11:F34)</f>
        <v>37665.33</v>
      </c>
      <c r="G10" s="292">
        <f aca="true" t="shared" si="3" ref="G10:L10">SUM(G11:G34)</f>
        <v>36308.50000000001</v>
      </c>
      <c r="H10" s="292">
        <f t="shared" si="3"/>
        <v>39900</v>
      </c>
      <c r="I10" s="292">
        <f t="shared" si="3"/>
        <v>44600</v>
      </c>
      <c r="J10" s="522">
        <f t="shared" si="3"/>
        <v>45400</v>
      </c>
      <c r="K10" s="292">
        <f t="shared" si="3"/>
        <v>43344</v>
      </c>
      <c r="L10" s="292">
        <f t="shared" si="3"/>
        <v>45404.64</v>
      </c>
    </row>
    <row r="11" spans="1:12" ht="12.75" customHeight="1" thickBot="1">
      <c r="A11" s="140" t="s">
        <v>82</v>
      </c>
      <c r="B11" s="475">
        <v>41</v>
      </c>
      <c r="C11" s="85"/>
      <c r="D11" s="86">
        <v>611</v>
      </c>
      <c r="E11" s="87" t="s">
        <v>81</v>
      </c>
      <c r="F11" s="289">
        <v>21927.33</v>
      </c>
      <c r="G11" s="289">
        <v>20175.66</v>
      </c>
      <c r="H11" s="289">
        <v>22000</v>
      </c>
      <c r="I11" s="289">
        <v>22500</v>
      </c>
      <c r="J11" s="519">
        <v>22500</v>
      </c>
      <c r="K11" s="289">
        <f>J11*1.06</f>
        <v>23850</v>
      </c>
      <c r="L11" s="312">
        <f>K11*1.06</f>
        <v>25281</v>
      </c>
    </row>
    <row r="12" spans="1:12" ht="13.5" thickBot="1">
      <c r="A12" s="140" t="s">
        <v>84</v>
      </c>
      <c r="B12" s="475">
        <v>41</v>
      </c>
      <c r="C12" s="85"/>
      <c r="D12" s="110">
        <v>612001</v>
      </c>
      <c r="E12" s="87" t="s">
        <v>83</v>
      </c>
      <c r="F12" s="289"/>
      <c r="G12" s="289"/>
      <c r="H12" s="289"/>
      <c r="I12" s="289"/>
      <c r="J12" s="519"/>
      <c r="K12" s="289">
        <f aca="true" t="shared" si="4" ref="K12:L15">J12*1.06</f>
        <v>0</v>
      </c>
      <c r="L12" s="312">
        <f t="shared" si="4"/>
        <v>0</v>
      </c>
    </row>
    <row r="13" spans="1:12" ht="13.5" thickBot="1">
      <c r="A13" s="140" t="s">
        <v>86</v>
      </c>
      <c r="B13" s="475">
        <v>41</v>
      </c>
      <c r="C13" s="85"/>
      <c r="D13" s="110">
        <v>612002</v>
      </c>
      <c r="E13" s="87" t="s">
        <v>190</v>
      </c>
      <c r="F13" s="289">
        <v>1148.13</v>
      </c>
      <c r="G13" s="289">
        <v>987.97</v>
      </c>
      <c r="H13" s="289">
        <v>1100</v>
      </c>
      <c r="I13" s="289">
        <v>1100</v>
      </c>
      <c r="J13" s="519">
        <v>1100</v>
      </c>
      <c r="K13" s="289">
        <f t="shared" si="4"/>
        <v>1166</v>
      </c>
      <c r="L13" s="312">
        <f t="shared" si="4"/>
        <v>1235.96</v>
      </c>
    </row>
    <row r="14" spans="1:12" ht="13.5" thickBot="1">
      <c r="A14" s="140" t="s">
        <v>88</v>
      </c>
      <c r="B14" s="475">
        <v>41</v>
      </c>
      <c r="C14" s="85"/>
      <c r="D14" s="86">
        <v>614</v>
      </c>
      <c r="E14" s="87" t="s">
        <v>85</v>
      </c>
      <c r="F14" s="289"/>
      <c r="G14" s="289"/>
      <c r="H14" s="289">
        <v>600</v>
      </c>
      <c r="I14" s="289">
        <v>600</v>
      </c>
      <c r="J14" s="519">
        <v>600</v>
      </c>
      <c r="K14" s="289">
        <f t="shared" si="4"/>
        <v>636</v>
      </c>
      <c r="L14" s="312">
        <f t="shared" si="4"/>
        <v>674.1600000000001</v>
      </c>
    </row>
    <row r="15" spans="1:12" ht="13.5" thickBot="1">
      <c r="A15" s="140" t="s">
        <v>90</v>
      </c>
      <c r="B15" s="475">
        <v>41</v>
      </c>
      <c r="C15" s="85"/>
      <c r="D15" s="86">
        <v>620</v>
      </c>
      <c r="E15" s="87" t="s">
        <v>87</v>
      </c>
      <c r="F15" s="289">
        <v>5952.28</v>
      </c>
      <c r="G15" s="289">
        <v>7338.36</v>
      </c>
      <c r="H15" s="289">
        <v>6500</v>
      </c>
      <c r="I15" s="289">
        <v>7500</v>
      </c>
      <c r="J15" s="519">
        <v>8200</v>
      </c>
      <c r="K15" s="289">
        <f t="shared" si="4"/>
        <v>8692</v>
      </c>
      <c r="L15" s="312">
        <f t="shared" si="4"/>
        <v>9213.52</v>
      </c>
    </row>
    <row r="16" spans="1:12" s="94" customFormat="1" ht="15.75" thickBot="1">
      <c r="A16" s="140" t="s">
        <v>92</v>
      </c>
      <c r="B16" s="474">
        <v>41</v>
      </c>
      <c r="C16" s="91"/>
      <c r="D16" s="117">
        <v>632001</v>
      </c>
      <c r="E16" s="93" t="s">
        <v>335</v>
      </c>
      <c r="F16" s="293">
        <v>3655.76</v>
      </c>
      <c r="G16" s="293">
        <v>3296.57</v>
      </c>
      <c r="H16" s="374">
        <v>4000</v>
      </c>
      <c r="I16" s="374">
        <v>4000</v>
      </c>
      <c r="J16" s="594">
        <v>4000</v>
      </c>
      <c r="K16" s="374">
        <v>5000</v>
      </c>
      <c r="L16" s="375">
        <v>5000</v>
      </c>
    </row>
    <row r="17" spans="1:12" s="94" customFormat="1" ht="15.75" thickBot="1">
      <c r="A17" s="140" t="s">
        <v>94</v>
      </c>
      <c r="B17" s="474">
        <v>41</v>
      </c>
      <c r="C17" s="91"/>
      <c r="D17" s="117">
        <v>632002</v>
      </c>
      <c r="E17" s="93" t="s">
        <v>336</v>
      </c>
      <c r="F17" s="293">
        <v>98.43</v>
      </c>
      <c r="G17" s="293">
        <v>86.84</v>
      </c>
      <c r="H17" s="374">
        <v>200</v>
      </c>
      <c r="I17" s="374">
        <v>200</v>
      </c>
      <c r="J17" s="594">
        <v>200</v>
      </c>
      <c r="K17" s="374">
        <v>400</v>
      </c>
      <c r="L17" s="375">
        <v>400</v>
      </c>
    </row>
    <row r="18" spans="1:12" ht="13.5" thickBot="1">
      <c r="A18" s="140" t="s">
        <v>156</v>
      </c>
      <c r="B18" s="475">
        <v>41</v>
      </c>
      <c r="C18" s="85"/>
      <c r="D18" s="110">
        <v>632003</v>
      </c>
      <c r="E18" s="87" t="s">
        <v>155</v>
      </c>
      <c r="F18" s="289">
        <v>534.63</v>
      </c>
      <c r="G18" s="289">
        <v>541.34</v>
      </c>
      <c r="H18" s="289">
        <v>500</v>
      </c>
      <c r="I18" s="289">
        <v>500</v>
      </c>
      <c r="J18" s="519">
        <v>500</v>
      </c>
      <c r="K18" s="289">
        <v>500</v>
      </c>
      <c r="L18" s="312">
        <v>500</v>
      </c>
    </row>
    <row r="19" spans="1:12" ht="13.5" thickBot="1">
      <c r="A19" s="140" t="s">
        <v>193</v>
      </c>
      <c r="B19" s="475">
        <v>41</v>
      </c>
      <c r="C19" s="85"/>
      <c r="D19" s="110">
        <v>633006</v>
      </c>
      <c r="E19" s="87" t="s">
        <v>95</v>
      </c>
      <c r="F19" s="289">
        <v>678</v>
      </c>
      <c r="G19" s="289">
        <v>802.38</v>
      </c>
      <c r="H19" s="289">
        <v>500</v>
      </c>
      <c r="I19" s="289">
        <v>700</v>
      </c>
      <c r="J19" s="519">
        <v>700</v>
      </c>
      <c r="K19" s="289">
        <v>500</v>
      </c>
      <c r="L19" s="312">
        <v>500</v>
      </c>
    </row>
    <row r="20" spans="1:12" ht="13.5" thickBot="1">
      <c r="A20" s="140" t="s">
        <v>158</v>
      </c>
      <c r="B20" s="475">
        <v>41</v>
      </c>
      <c r="C20" s="85"/>
      <c r="D20" s="110">
        <v>633009</v>
      </c>
      <c r="E20" s="87" t="s">
        <v>337</v>
      </c>
      <c r="F20" s="289">
        <v>107.65</v>
      </c>
      <c r="G20" s="289">
        <v>143.42</v>
      </c>
      <c r="H20" s="289">
        <v>150</v>
      </c>
      <c r="I20" s="289">
        <v>150</v>
      </c>
      <c r="J20" s="519">
        <v>200</v>
      </c>
      <c r="K20" s="289">
        <v>200</v>
      </c>
      <c r="L20" s="312">
        <v>200</v>
      </c>
    </row>
    <row r="21" spans="1:12" s="94" customFormat="1" ht="13.5" thickBot="1">
      <c r="A21" s="140" t="s">
        <v>161</v>
      </c>
      <c r="B21" s="474">
        <v>41</v>
      </c>
      <c r="C21" s="91"/>
      <c r="D21" s="117">
        <v>633010</v>
      </c>
      <c r="E21" s="93" t="s">
        <v>339</v>
      </c>
      <c r="F21" s="293">
        <v>150</v>
      </c>
      <c r="G21" s="293"/>
      <c r="H21" s="293">
        <v>0</v>
      </c>
      <c r="I21" s="293">
        <v>120</v>
      </c>
      <c r="J21" s="524">
        <v>150</v>
      </c>
      <c r="K21" s="293">
        <v>100</v>
      </c>
      <c r="L21" s="319">
        <v>100</v>
      </c>
    </row>
    <row r="22" spans="1:12" s="94" customFormat="1" ht="15.75" thickBot="1">
      <c r="A22" s="140" t="s">
        <v>96</v>
      </c>
      <c r="B22" s="474">
        <v>41</v>
      </c>
      <c r="C22" s="91"/>
      <c r="D22" s="117">
        <v>635004</v>
      </c>
      <c r="E22" s="93" t="s">
        <v>340</v>
      </c>
      <c r="F22" s="293">
        <v>0</v>
      </c>
      <c r="G22" s="293"/>
      <c r="H22" s="378">
        <v>100</v>
      </c>
      <c r="I22" s="378">
        <v>100</v>
      </c>
      <c r="J22" s="595">
        <v>100</v>
      </c>
      <c r="K22" s="378">
        <v>200</v>
      </c>
      <c r="L22" s="379">
        <v>200</v>
      </c>
    </row>
    <row r="23" spans="1:12" s="94" customFormat="1" ht="15.75" thickBot="1">
      <c r="A23" s="140" t="s">
        <v>99</v>
      </c>
      <c r="B23" s="474">
        <v>41</v>
      </c>
      <c r="C23" s="91"/>
      <c r="D23" s="117">
        <v>635006</v>
      </c>
      <c r="E23" s="93" t="s">
        <v>341</v>
      </c>
      <c r="F23" s="293">
        <v>1013.46</v>
      </c>
      <c r="G23" s="293">
        <v>371.53</v>
      </c>
      <c r="H23" s="378">
        <v>1000</v>
      </c>
      <c r="I23" s="378">
        <v>1000</v>
      </c>
      <c r="J23" s="595">
        <v>4000</v>
      </c>
      <c r="K23" s="378">
        <v>200</v>
      </c>
      <c r="L23" s="379">
        <v>200</v>
      </c>
    </row>
    <row r="24" spans="1:12" s="94" customFormat="1" ht="13.5" thickBot="1">
      <c r="A24" s="140" t="s">
        <v>100</v>
      </c>
      <c r="B24" s="474">
        <v>41</v>
      </c>
      <c r="C24" s="91"/>
      <c r="D24" s="117">
        <v>637001</v>
      </c>
      <c r="E24" s="93" t="s">
        <v>342</v>
      </c>
      <c r="F24" s="293"/>
      <c r="G24" s="293">
        <v>107.18</v>
      </c>
      <c r="H24" s="293">
        <v>50</v>
      </c>
      <c r="I24" s="293">
        <v>30</v>
      </c>
      <c r="J24" s="524">
        <v>50</v>
      </c>
      <c r="K24" s="293">
        <v>100</v>
      </c>
      <c r="L24" s="319">
        <v>100</v>
      </c>
    </row>
    <row r="25" spans="1:12" s="94" customFormat="1" ht="13.5" thickBot="1">
      <c r="A25" s="140" t="s">
        <v>101</v>
      </c>
      <c r="B25" s="474">
        <v>41</v>
      </c>
      <c r="C25" s="91"/>
      <c r="D25" s="117">
        <v>637007</v>
      </c>
      <c r="E25" s="93" t="s">
        <v>171</v>
      </c>
      <c r="F25" s="293">
        <v>325.72</v>
      </c>
      <c r="G25" s="293">
        <v>90.86</v>
      </c>
      <c r="H25" s="293">
        <v>1000</v>
      </c>
      <c r="I25" s="293">
        <v>1000</v>
      </c>
      <c r="J25" s="524">
        <v>1000</v>
      </c>
      <c r="K25" s="293">
        <v>600</v>
      </c>
      <c r="L25" s="319">
        <v>600</v>
      </c>
    </row>
    <row r="26" spans="1:12" s="94" customFormat="1" ht="13.5" thickBot="1">
      <c r="A26" s="140" t="s">
        <v>102</v>
      </c>
      <c r="B26" s="474">
        <v>41</v>
      </c>
      <c r="C26" s="91"/>
      <c r="D26" s="117">
        <v>637012</v>
      </c>
      <c r="E26" s="93" t="s">
        <v>343</v>
      </c>
      <c r="F26" s="293">
        <v>0</v>
      </c>
      <c r="G26" s="293"/>
      <c r="H26" s="293">
        <v>100</v>
      </c>
      <c r="I26" s="293">
        <v>0</v>
      </c>
      <c r="J26" s="524">
        <v>0</v>
      </c>
      <c r="K26" s="293">
        <v>100</v>
      </c>
      <c r="L26" s="319">
        <v>100</v>
      </c>
    </row>
    <row r="27" spans="1:12" s="94" customFormat="1" ht="13.5" thickBot="1">
      <c r="A27" s="140" t="s">
        <v>103</v>
      </c>
      <c r="B27" s="474">
        <v>41</v>
      </c>
      <c r="C27" s="91"/>
      <c r="D27" s="117">
        <v>637014</v>
      </c>
      <c r="E27" s="93" t="s">
        <v>93</v>
      </c>
      <c r="F27" s="293">
        <v>90.75</v>
      </c>
      <c r="G27" s="293">
        <v>201.58</v>
      </c>
      <c r="H27" s="293">
        <v>250</v>
      </c>
      <c r="I27" s="293">
        <v>250</v>
      </c>
      <c r="J27" s="524">
        <v>250</v>
      </c>
      <c r="K27" s="293">
        <v>100</v>
      </c>
      <c r="L27" s="319">
        <v>100</v>
      </c>
    </row>
    <row r="28" spans="1:12" s="94" customFormat="1" ht="13.5" thickBot="1">
      <c r="A28" s="140" t="s">
        <v>104</v>
      </c>
      <c r="B28" s="474">
        <v>41</v>
      </c>
      <c r="C28" s="91"/>
      <c r="D28" s="117">
        <v>637016</v>
      </c>
      <c r="E28" s="93" t="s">
        <v>89</v>
      </c>
      <c r="F28" s="293">
        <v>218.12</v>
      </c>
      <c r="G28" s="293">
        <v>276.08</v>
      </c>
      <c r="H28" s="293">
        <v>250</v>
      </c>
      <c r="I28" s="293">
        <v>250</v>
      </c>
      <c r="J28" s="524">
        <v>250</v>
      </c>
      <c r="K28" s="293">
        <v>200</v>
      </c>
      <c r="L28" s="319">
        <v>200</v>
      </c>
    </row>
    <row r="29" spans="1:12" s="94" customFormat="1" ht="13.5" thickBot="1">
      <c r="A29" s="140" t="s">
        <v>105</v>
      </c>
      <c r="B29" s="474"/>
      <c r="C29" s="91"/>
      <c r="D29" s="117">
        <v>642012</v>
      </c>
      <c r="E29" s="93" t="s">
        <v>217</v>
      </c>
      <c r="F29" s="293"/>
      <c r="G29" s="293"/>
      <c r="H29" s="293"/>
      <c r="I29" s="293">
        <v>3000</v>
      </c>
      <c r="J29" s="524"/>
      <c r="K29" s="293"/>
      <c r="L29" s="319"/>
    </row>
    <row r="30" spans="1:13" s="94" customFormat="1" ht="13.5" thickBot="1">
      <c r="A30" s="140" t="s">
        <v>106</v>
      </c>
      <c r="B30" s="474">
        <v>41</v>
      </c>
      <c r="C30" s="91"/>
      <c r="D30" s="117">
        <v>642015</v>
      </c>
      <c r="E30" s="93" t="s">
        <v>91</v>
      </c>
      <c r="F30" s="293">
        <v>296.07</v>
      </c>
      <c r="G30" s="293">
        <v>559.73</v>
      </c>
      <c r="H30" s="293">
        <v>300</v>
      </c>
      <c r="I30" s="293">
        <v>300</v>
      </c>
      <c r="J30" s="524">
        <v>300</v>
      </c>
      <c r="K30" s="293">
        <v>100</v>
      </c>
      <c r="L30" s="319">
        <v>100</v>
      </c>
      <c r="M30" s="246"/>
    </row>
    <row r="31" spans="1:12" ht="12.75" customHeight="1" thickBot="1">
      <c r="A31" s="140" t="s">
        <v>109</v>
      </c>
      <c r="B31" s="474">
        <v>111</v>
      </c>
      <c r="C31" s="91"/>
      <c r="D31" s="117">
        <v>633009</v>
      </c>
      <c r="E31" s="93" t="s">
        <v>338</v>
      </c>
      <c r="F31" s="293">
        <v>1179.6</v>
      </c>
      <c r="G31" s="293">
        <v>1149.78</v>
      </c>
      <c r="H31" s="376">
        <v>1000</v>
      </c>
      <c r="I31" s="376">
        <v>1000</v>
      </c>
      <c r="J31" s="596">
        <v>1000</v>
      </c>
      <c r="K31" s="376">
        <v>500</v>
      </c>
      <c r="L31" s="377">
        <v>500</v>
      </c>
    </row>
    <row r="32" spans="1:12" ht="12.75" customHeight="1" thickBot="1">
      <c r="A32" s="140" t="s">
        <v>112</v>
      </c>
      <c r="B32" s="474">
        <v>111</v>
      </c>
      <c r="C32" s="91"/>
      <c r="D32" s="117">
        <v>642026</v>
      </c>
      <c r="E32" s="93" t="s">
        <v>344</v>
      </c>
      <c r="F32" s="293"/>
      <c r="G32" s="293"/>
      <c r="H32" s="376">
        <v>50</v>
      </c>
      <c r="I32" s="376">
        <v>50</v>
      </c>
      <c r="J32" s="596">
        <v>50</v>
      </c>
      <c r="K32" s="376">
        <v>100</v>
      </c>
      <c r="L32" s="377">
        <v>100</v>
      </c>
    </row>
    <row r="33" spans="1:12" ht="12.75" customHeight="1" thickBot="1">
      <c r="A33" s="140" t="s">
        <v>114</v>
      </c>
      <c r="B33" s="474">
        <v>111</v>
      </c>
      <c r="C33" s="91"/>
      <c r="D33" s="117">
        <v>642026</v>
      </c>
      <c r="E33" s="93" t="s">
        <v>345</v>
      </c>
      <c r="F33" s="293">
        <v>4</v>
      </c>
      <c r="G33" s="293">
        <v>27</v>
      </c>
      <c r="H33" s="378">
        <v>50</v>
      </c>
      <c r="I33" s="378">
        <v>50</v>
      </c>
      <c r="J33" s="595">
        <v>50</v>
      </c>
      <c r="K33" s="378">
        <v>100</v>
      </c>
      <c r="L33" s="379">
        <v>100</v>
      </c>
    </row>
    <row r="34" spans="1:12" s="94" customFormat="1" ht="13.5" thickBot="1">
      <c r="A34" s="140" t="s">
        <v>116</v>
      </c>
      <c r="B34" s="474">
        <v>111</v>
      </c>
      <c r="C34" s="91"/>
      <c r="D34" s="117">
        <v>633006</v>
      </c>
      <c r="E34" s="93" t="s">
        <v>786</v>
      </c>
      <c r="F34" s="293">
        <v>285.4</v>
      </c>
      <c r="G34" s="293">
        <v>152.22</v>
      </c>
      <c r="H34" s="293">
        <v>200</v>
      </c>
      <c r="I34" s="293">
        <v>200</v>
      </c>
      <c r="J34" s="524">
        <v>200</v>
      </c>
      <c r="K34" s="293"/>
      <c r="L34" s="319"/>
    </row>
    <row r="35" spans="1:12" ht="13.5" thickBot="1">
      <c r="A35" s="140" t="s">
        <v>118</v>
      </c>
      <c r="B35" s="81"/>
      <c r="C35" s="85"/>
      <c r="D35" s="697" t="s">
        <v>346</v>
      </c>
      <c r="E35" s="697"/>
      <c r="F35" s="352">
        <f aca="true" t="shared" si="5" ref="F35:L35">SUM(F36:F58)</f>
        <v>126130.34</v>
      </c>
      <c r="G35" s="352">
        <f t="shared" si="5"/>
        <v>140465.4</v>
      </c>
      <c r="H35" s="352">
        <f t="shared" si="5"/>
        <v>136750</v>
      </c>
      <c r="I35" s="352">
        <f t="shared" si="5"/>
        <v>146270</v>
      </c>
      <c r="J35" s="597">
        <f t="shared" si="5"/>
        <v>153050</v>
      </c>
      <c r="K35" s="352">
        <f t="shared" si="5"/>
        <v>155708</v>
      </c>
      <c r="L35" s="352">
        <f t="shared" si="5"/>
        <v>163790.48</v>
      </c>
    </row>
    <row r="36" spans="1:13" ht="13.5" thickBot="1">
      <c r="A36" s="140" t="s">
        <v>120</v>
      </c>
      <c r="B36" s="475">
        <v>41</v>
      </c>
      <c r="C36" s="85"/>
      <c r="D36" s="86">
        <v>611</v>
      </c>
      <c r="E36" s="87" t="s">
        <v>81</v>
      </c>
      <c r="F36" s="289">
        <v>81452</v>
      </c>
      <c r="G36" s="289">
        <v>91292.86</v>
      </c>
      <c r="H36" s="293">
        <v>84000</v>
      </c>
      <c r="I36" s="293">
        <v>89000</v>
      </c>
      <c r="J36" s="519">
        <v>92000</v>
      </c>
      <c r="K36" s="289">
        <f>J36*1.06</f>
        <v>97520</v>
      </c>
      <c r="L36" s="312">
        <f>K36*1.06</f>
        <v>103371.20000000001</v>
      </c>
      <c r="M36" s="72"/>
    </row>
    <row r="37" spans="1:12" ht="13.5" thickBot="1">
      <c r="A37" s="140" t="s">
        <v>122</v>
      </c>
      <c r="B37" s="475">
        <v>41</v>
      </c>
      <c r="C37" s="85"/>
      <c r="D37" s="110">
        <v>612001</v>
      </c>
      <c r="E37" s="87" t="s">
        <v>83</v>
      </c>
      <c r="F37" s="289">
        <v>0</v>
      </c>
      <c r="G37" s="289"/>
      <c r="H37" s="293"/>
      <c r="I37" s="293">
        <v>0</v>
      </c>
      <c r="J37" s="519"/>
      <c r="K37" s="289">
        <f aca="true" t="shared" si="6" ref="K37:L40">J37*1.06</f>
        <v>0</v>
      </c>
      <c r="L37" s="312">
        <f t="shared" si="6"/>
        <v>0</v>
      </c>
    </row>
    <row r="38" spans="1:12" ht="13.5" thickBot="1">
      <c r="A38" s="140" t="s">
        <v>124</v>
      </c>
      <c r="B38" s="475">
        <v>41</v>
      </c>
      <c r="C38" s="85"/>
      <c r="D38" s="110">
        <v>612002</v>
      </c>
      <c r="E38" s="87" t="s">
        <v>190</v>
      </c>
      <c r="F38" s="289">
        <v>2561.61</v>
      </c>
      <c r="G38" s="289">
        <v>2646.72</v>
      </c>
      <c r="H38" s="293">
        <v>2800</v>
      </c>
      <c r="I38" s="293">
        <v>2800</v>
      </c>
      <c r="J38" s="519">
        <v>2800</v>
      </c>
      <c r="K38" s="289">
        <f t="shared" si="6"/>
        <v>2968</v>
      </c>
      <c r="L38" s="312">
        <f t="shared" si="6"/>
        <v>3146.0800000000004</v>
      </c>
    </row>
    <row r="39" spans="1:12" ht="13.5" thickBot="1">
      <c r="A39" s="140" t="s">
        <v>126</v>
      </c>
      <c r="B39" s="475">
        <v>41</v>
      </c>
      <c r="C39" s="85"/>
      <c r="D39" s="86">
        <v>614</v>
      </c>
      <c r="E39" s="87" t="s">
        <v>85</v>
      </c>
      <c r="F39" s="289"/>
      <c r="G39" s="289"/>
      <c r="H39" s="293">
        <v>2000</v>
      </c>
      <c r="I39" s="293">
        <v>2000</v>
      </c>
      <c r="J39" s="519">
        <v>2000</v>
      </c>
      <c r="K39" s="289">
        <f t="shared" si="6"/>
        <v>2120</v>
      </c>
      <c r="L39" s="312">
        <f t="shared" si="6"/>
        <v>2247.2000000000003</v>
      </c>
    </row>
    <row r="40" spans="1:12" ht="13.5" thickBot="1">
      <c r="A40" s="140" t="s">
        <v>128</v>
      </c>
      <c r="B40" s="475">
        <v>41</v>
      </c>
      <c r="C40" s="85"/>
      <c r="D40" s="86">
        <v>620</v>
      </c>
      <c r="E40" s="87" t="s">
        <v>87</v>
      </c>
      <c r="F40" s="289">
        <v>27110.58</v>
      </c>
      <c r="G40" s="289">
        <v>35523.6</v>
      </c>
      <c r="H40" s="293">
        <v>30000</v>
      </c>
      <c r="I40" s="293">
        <v>30000</v>
      </c>
      <c r="J40" s="519">
        <v>35000</v>
      </c>
      <c r="K40" s="289">
        <f t="shared" si="6"/>
        <v>37100</v>
      </c>
      <c r="L40" s="312">
        <f t="shared" si="6"/>
        <v>39326</v>
      </c>
    </row>
    <row r="41" spans="1:12" s="94" customFormat="1" ht="13.5" thickBot="1">
      <c r="A41" s="140" t="s">
        <v>130</v>
      </c>
      <c r="B41" s="474">
        <v>41</v>
      </c>
      <c r="C41" s="91"/>
      <c r="D41" s="117">
        <v>633001</v>
      </c>
      <c r="E41" s="93" t="s">
        <v>168</v>
      </c>
      <c r="F41" s="293">
        <v>469.45</v>
      </c>
      <c r="G41" s="293"/>
      <c r="H41" s="293">
        <v>1000</v>
      </c>
      <c r="I41" s="293">
        <v>1000</v>
      </c>
      <c r="J41" s="524">
        <v>1000</v>
      </c>
      <c r="K41" s="293">
        <v>2000</v>
      </c>
      <c r="L41" s="319">
        <v>2000</v>
      </c>
    </row>
    <row r="42" spans="1:15" s="94" customFormat="1" ht="13.5" thickBot="1">
      <c r="A42" s="140" t="s">
        <v>131</v>
      </c>
      <c r="B42" s="474">
        <v>41</v>
      </c>
      <c r="C42" s="91"/>
      <c r="D42" s="117">
        <v>633006</v>
      </c>
      <c r="E42" s="93" t="s">
        <v>95</v>
      </c>
      <c r="F42" s="293">
        <v>2617.79</v>
      </c>
      <c r="G42" s="293">
        <v>1250.41</v>
      </c>
      <c r="H42" s="293">
        <v>2500</v>
      </c>
      <c r="I42" s="293">
        <v>2500</v>
      </c>
      <c r="J42" s="524">
        <v>2500</v>
      </c>
      <c r="K42" s="293">
        <v>2000</v>
      </c>
      <c r="L42" s="319">
        <v>2000</v>
      </c>
      <c r="M42" s="246"/>
      <c r="N42" s="246"/>
      <c r="O42" s="246"/>
    </row>
    <row r="43" spans="1:12" s="94" customFormat="1" ht="13.5" thickBot="1">
      <c r="A43" s="140" t="s">
        <v>213</v>
      </c>
      <c r="B43" s="474">
        <v>41</v>
      </c>
      <c r="C43" s="91"/>
      <c r="D43" s="117">
        <v>633009</v>
      </c>
      <c r="E43" s="93" t="s">
        <v>337</v>
      </c>
      <c r="F43" s="293"/>
      <c r="G43" s="293">
        <v>233.28</v>
      </c>
      <c r="H43" s="293">
        <v>200</v>
      </c>
      <c r="I43" s="293">
        <v>400</v>
      </c>
      <c r="J43" s="524">
        <v>400</v>
      </c>
      <c r="K43" s="293"/>
      <c r="L43" s="319"/>
    </row>
    <row r="44" spans="1:12" s="94" customFormat="1" ht="13.5" thickBot="1">
      <c r="A44" s="140" t="s">
        <v>133</v>
      </c>
      <c r="B44" s="474">
        <v>41</v>
      </c>
      <c r="C44" s="91"/>
      <c r="D44" s="117">
        <v>633010</v>
      </c>
      <c r="E44" s="93" t="s">
        <v>339</v>
      </c>
      <c r="F44" s="293">
        <v>440</v>
      </c>
      <c r="G44" s="293"/>
      <c r="H44" s="293">
        <v>100</v>
      </c>
      <c r="I44" s="293">
        <v>600</v>
      </c>
      <c r="J44" s="524">
        <v>0</v>
      </c>
      <c r="K44" s="293">
        <v>500</v>
      </c>
      <c r="L44" s="319">
        <v>500</v>
      </c>
    </row>
    <row r="45" spans="1:12" s="94" customFormat="1" ht="15.75" thickBot="1">
      <c r="A45" s="140" t="s">
        <v>172</v>
      </c>
      <c r="B45" s="474">
        <v>41</v>
      </c>
      <c r="C45" s="91"/>
      <c r="D45" s="117">
        <v>635004</v>
      </c>
      <c r="E45" s="93" t="s">
        <v>347</v>
      </c>
      <c r="F45" s="293">
        <v>99</v>
      </c>
      <c r="G45" s="293">
        <v>204.94</v>
      </c>
      <c r="H45" s="374">
        <v>500</v>
      </c>
      <c r="I45" s="374">
        <v>500</v>
      </c>
      <c r="J45" s="594">
        <v>500</v>
      </c>
      <c r="K45" s="374">
        <v>500</v>
      </c>
      <c r="L45" s="375">
        <v>500</v>
      </c>
    </row>
    <row r="46" spans="1:12" s="94" customFormat="1" ht="15.75" thickBot="1">
      <c r="A46" s="140" t="s">
        <v>134</v>
      </c>
      <c r="B46" s="474">
        <v>41</v>
      </c>
      <c r="C46" s="91"/>
      <c r="D46" s="117">
        <v>635006</v>
      </c>
      <c r="E46" s="93" t="s">
        <v>341</v>
      </c>
      <c r="F46" s="293">
        <v>195.94</v>
      </c>
      <c r="G46" s="293">
        <v>134.9</v>
      </c>
      <c r="H46" s="374">
        <v>3000</v>
      </c>
      <c r="I46" s="374">
        <v>6000</v>
      </c>
      <c r="J46" s="594">
        <v>6000</v>
      </c>
      <c r="K46" s="374">
        <v>2000</v>
      </c>
      <c r="L46" s="375">
        <v>2000</v>
      </c>
    </row>
    <row r="47" spans="1:12" s="94" customFormat="1" ht="13.5" thickBot="1">
      <c r="A47" s="140" t="s">
        <v>135</v>
      </c>
      <c r="B47" s="474">
        <v>41</v>
      </c>
      <c r="C47" s="91"/>
      <c r="D47" s="117">
        <v>637001</v>
      </c>
      <c r="E47" s="93" t="s">
        <v>342</v>
      </c>
      <c r="F47" s="293"/>
      <c r="G47" s="293">
        <v>435.6</v>
      </c>
      <c r="H47" s="293">
        <v>100</v>
      </c>
      <c r="I47" s="293">
        <v>100</v>
      </c>
      <c r="J47" s="524">
        <v>100</v>
      </c>
      <c r="K47" s="293">
        <v>100</v>
      </c>
      <c r="L47" s="319">
        <v>100</v>
      </c>
    </row>
    <row r="48" spans="1:12" s="94" customFormat="1" ht="13.5" thickBot="1">
      <c r="A48" s="140" t="s">
        <v>136</v>
      </c>
      <c r="B48" s="474">
        <v>41</v>
      </c>
      <c r="C48" s="91"/>
      <c r="D48" s="117">
        <v>637004</v>
      </c>
      <c r="E48" s="93" t="s">
        <v>171</v>
      </c>
      <c r="F48" s="293">
        <v>1666.98</v>
      </c>
      <c r="G48" s="293">
        <v>190.93</v>
      </c>
      <c r="H48" s="293">
        <v>1500</v>
      </c>
      <c r="I48" s="293">
        <v>1500</v>
      </c>
      <c r="J48" s="524">
        <v>1500</v>
      </c>
      <c r="K48" s="293">
        <v>1500</v>
      </c>
      <c r="L48" s="319">
        <v>1200</v>
      </c>
    </row>
    <row r="49" spans="1:12" s="94" customFormat="1" ht="13.5" thickBot="1">
      <c r="A49" s="140" t="s">
        <v>177</v>
      </c>
      <c r="B49" s="474">
        <v>41</v>
      </c>
      <c r="C49" s="91"/>
      <c r="D49" s="117">
        <v>637012</v>
      </c>
      <c r="E49" s="93" t="s">
        <v>343</v>
      </c>
      <c r="F49" s="293">
        <v>0</v>
      </c>
      <c r="G49" s="293"/>
      <c r="H49" s="293">
        <v>500</v>
      </c>
      <c r="I49" s="293">
        <v>0</v>
      </c>
      <c r="J49" s="524">
        <v>500</v>
      </c>
      <c r="K49" s="293">
        <v>100</v>
      </c>
      <c r="L49" s="319">
        <v>100</v>
      </c>
    </row>
    <row r="50" spans="1:12" s="94" customFormat="1" ht="13.5" thickBot="1">
      <c r="A50" s="140" t="s">
        <v>180</v>
      </c>
      <c r="B50" s="474">
        <v>41</v>
      </c>
      <c r="C50" s="91"/>
      <c r="D50" s="117">
        <v>637014</v>
      </c>
      <c r="E50" s="93" t="s">
        <v>93</v>
      </c>
      <c r="F50" s="293">
        <v>2222.55</v>
      </c>
      <c r="G50" s="293">
        <v>1997.6</v>
      </c>
      <c r="H50" s="293">
        <v>2200</v>
      </c>
      <c r="I50" s="293">
        <v>2200</v>
      </c>
      <c r="J50" s="524">
        <v>2200</v>
      </c>
      <c r="K50" s="293">
        <v>1200</v>
      </c>
      <c r="L50" s="319">
        <v>1200</v>
      </c>
    </row>
    <row r="51" spans="1:12" s="94" customFormat="1" ht="13.5" thickBot="1">
      <c r="A51" s="140" t="s">
        <v>182</v>
      </c>
      <c r="B51" s="474">
        <v>41</v>
      </c>
      <c r="C51" s="91"/>
      <c r="D51" s="117">
        <v>637016</v>
      </c>
      <c r="E51" s="93" t="s">
        <v>89</v>
      </c>
      <c r="F51" s="293">
        <v>853.55</v>
      </c>
      <c r="G51" s="293">
        <v>1124.96</v>
      </c>
      <c r="H51" s="293">
        <v>900</v>
      </c>
      <c r="I51" s="293">
        <v>900</v>
      </c>
      <c r="J51" s="524">
        <v>1000</v>
      </c>
      <c r="K51" s="293">
        <v>1000</v>
      </c>
      <c r="L51" s="319">
        <v>1000</v>
      </c>
    </row>
    <row r="52" spans="1:12" s="94" customFormat="1" ht="13.5" thickBot="1">
      <c r="A52" s="140" t="s">
        <v>138</v>
      </c>
      <c r="B52" s="474">
        <v>41</v>
      </c>
      <c r="C52" s="91"/>
      <c r="D52" s="117">
        <v>642015</v>
      </c>
      <c r="E52" s="93" t="s">
        <v>91</v>
      </c>
      <c r="F52" s="293">
        <v>36.09</v>
      </c>
      <c r="G52" s="293"/>
      <c r="H52" s="293">
        <v>200</v>
      </c>
      <c r="I52" s="293">
        <v>600</v>
      </c>
      <c r="J52" s="524">
        <v>300</v>
      </c>
      <c r="K52" s="293">
        <v>200</v>
      </c>
      <c r="L52" s="319">
        <v>200</v>
      </c>
    </row>
    <row r="53" spans="1:12" s="94" customFormat="1" ht="13.5" thickBot="1">
      <c r="A53" s="140" t="s">
        <v>215</v>
      </c>
      <c r="B53" s="474">
        <v>71</v>
      </c>
      <c r="C53" s="91"/>
      <c r="D53" s="117">
        <v>633006</v>
      </c>
      <c r="E53" s="93" t="s">
        <v>904</v>
      </c>
      <c r="F53" s="293"/>
      <c r="G53" s="293"/>
      <c r="H53" s="294"/>
      <c r="I53" s="294">
        <v>920</v>
      </c>
      <c r="J53" s="559"/>
      <c r="K53" s="294"/>
      <c r="L53" s="319"/>
    </row>
    <row r="54" spans="1:12" s="94" customFormat="1" ht="13.5" thickBot="1">
      <c r="A54" s="140" t="s">
        <v>140</v>
      </c>
      <c r="B54" s="474">
        <v>111</v>
      </c>
      <c r="C54" s="91"/>
      <c r="D54" s="117">
        <v>614</v>
      </c>
      <c r="E54" s="93" t="s">
        <v>788</v>
      </c>
      <c r="F54" s="293">
        <v>100</v>
      </c>
      <c r="G54" s="293"/>
      <c r="H54" s="294"/>
      <c r="I54" s="294"/>
      <c r="J54" s="559"/>
      <c r="K54" s="294"/>
      <c r="L54" s="319"/>
    </row>
    <row r="55" spans="1:12" ht="13.5" thickBot="1">
      <c r="A55" s="140" t="s">
        <v>141</v>
      </c>
      <c r="B55" s="474">
        <v>111</v>
      </c>
      <c r="C55" s="91"/>
      <c r="D55" s="117">
        <v>633009</v>
      </c>
      <c r="E55" s="93" t="s">
        <v>338</v>
      </c>
      <c r="F55" s="293">
        <v>4869.06</v>
      </c>
      <c r="G55" s="293">
        <v>3544.1</v>
      </c>
      <c r="H55" s="376">
        <v>3750</v>
      </c>
      <c r="I55" s="376">
        <v>3750</v>
      </c>
      <c r="J55" s="596">
        <v>3750</v>
      </c>
      <c r="K55" s="376">
        <v>4200</v>
      </c>
      <c r="L55" s="377">
        <v>4200</v>
      </c>
    </row>
    <row r="56" spans="1:12" ht="13.5" thickBot="1">
      <c r="A56" s="140" t="s">
        <v>142</v>
      </c>
      <c r="B56" s="474">
        <v>111</v>
      </c>
      <c r="C56" s="91"/>
      <c r="D56" s="117">
        <v>642026</v>
      </c>
      <c r="E56" s="93" t="s">
        <v>344</v>
      </c>
      <c r="F56" s="293">
        <v>49.8</v>
      </c>
      <c r="G56" s="293">
        <v>99.6</v>
      </c>
      <c r="H56" s="376">
        <v>100</v>
      </c>
      <c r="I56" s="376">
        <v>100</v>
      </c>
      <c r="J56" s="596">
        <v>100</v>
      </c>
      <c r="K56" s="376">
        <v>500</v>
      </c>
      <c r="L56" s="377">
        <v>500</v>
      </c>
    </row>
    <row r="57" spans="1:12" ht="13.5" thickBot="1">
      <c r="A57" s="140" t="s">
        <v>219</v>
      </c>
      <c r="B57" s="474">
        <v>111</v>
      </c>
      <c r="C57" s="91"/>
      <c r="D57" s="117">
        <v>642026</v>
      </c>
      <c r="E57" s="93" t="s">
        <v>345</v>
      </c>
      <c r="F57" s="293">
        <v>1038</v>
      </c>
      <c r="G57" s="293">
        <v>1424</v>
      </c>
      <c r="H57" s="376">
        <v>1100</v>
      </c>
      <c r="I57" s="376">
        <v>1100</v>
      </c>
      <c r="J57" s="596">
        <v>1100</v>
      </c>
      <c r="K57" s="376">
        <v>200</v>
      </c>
      <c r="L57" s="377">
        <v>200</v>
      </c>
    </row>
    <row r="58" spans="1:12" ht="13.5" thickBot="1">
      <c r="A58" s="140" t="s">
        <v>144</v>
      </c>
      <c r="B58" s="90"/>
      <c r="C58" s="91"/>
      <c r="D58" s="117">
        <v>633006</v>
      </c>
      <c r="E58" s="93" t="s">
        <v>786</v>
      </c>
      <c r="F58" s="293">
        <v>347.94</v>
      </c>
      <c r="G58" s="293">
        <v>361.9</v>
      </c>
      <c r="H58" s="376">
        <v>300</v>
      </c>
      <c r="I58" s="376">
        <v>300</v>
      </c>
      <c r="J58" s="596">
        <v>300</v>
      </c>
      <c r="K58" s="376"/>
      <c r="L58" s="377"/>
    </row>
    <row r="59" spans="1:12" ht="13.5" thickBot="1">
      <c r="A59" s="140" t="s">
        <v>220</v>
      </c>
      <c r="B59" s="81"/>
      <c r="C59" s="85"/>
      <c r="D59" s="697" t="s">
        <v>349</v>
      </c>
      <c r="E59" s="697"/>
      <c r="F59" s="352">
        <f aca="true" t="shared" si="7" ref="F59:L59">SUM(F60:F82)</f>
        <v>78932.76000000001</v>
      </c>
      <c r="G59" s="352">
        <f t="shared" si="7"/>
        <v>88770.25</v>
      </c>
      <c r="H59" s="352">
        <f t="shared" si="7"/>
        <v>87850</v>
      </c>
      <c r="I59" s="352">
        <f t="shared" si="7"/>
        <v>95850</v>
      </c>
      <c r="J59" s="597">
        <f t="shared" si="7"/>
        <v>99850</v>
      </c>
      <c r="K59" s="352">
        <f t="shared" si="7"/>
        <v>99076</v>
      </c>
      <c r="L59" s="352">
        <f t="shared" si="7"/>
        <v>104456.56000000001</v>
      </c>
    </row>
    <row r="60" spans="1:12" ht="13.5" thickBot="1">
      <c r="A60" s="140" t="s">
        <v>146</v>
      </c>
      <c r="B60" s="474">
        <v>111</v>
      </c>
      <c r="C60" s="91"/>
      <c r="D60" s="117">
        <v>633009</v>
      </c>
      <c r="E60" s="93" t="s">
        <v>338</v>
      </c>
      <c r="F60" s="293">
        <v>1446.79</v>
      </c>
      <c r="G60" s="293">
        <v>762.36</v>
      </c>
      <c r="H60" s="376">
        <v>1200</v>
      </c>
      <c r="I60" s="376">
        <v>1200</v>
      </c>
      <c r="J60" s="596">
        <v>1200</v>
      </c>
      <c r="K60" s="376">
        <v>1200</v>
      </c>
      <c r="L60" s="377">
        <v>1200</v>
      </c>
    </row>
    <row r="61" spans="1:12" ht="13.5" thickBot="1">
      <c r="A61" s="140" t="s">
        <v>222</v>
      </c>
      <c r="B61" s="474">
        <v>111</v>
      </c>
      <c r="C61" s="91"/>
      <c r="D61" s="117">
        <v>642026</v>
      </c>
      <c r="E61" s="93" t="s">
        <v>352</v>
      </c>
      <c r="F61" s="293">
        <v>33.2</v>
      </c>
      <c r="G61" s="293">
        <v>83</v>
      </c>
      <c r="H61" s="376">
        <v>100</v>
      </c>
      <c r="I61" s="376">
        <v>100</v>
      </c>
      <c r="J61" s="596">
        <v>100</v>
      </c>
      <c r="K61" s="376">
        <v>200</v>
      </c>
      <c r="L61" s="377">
        <v>200</v>
      </c>
    </row>
    <row r="62" spans="1:12" ht="13.5" thickBot="1">
      <c r="A62" s="140" t="s">
        <v>223</v>
      </c>
      <c r="B62" s="474">
        <v>111</v>
      </c>
      <c r="C62" s="91"/>
      <c r="D62" s="117">
        <v>642026</v>
      </c>
      <c r="E62" s="93" t="s">
        <v>353</v>
      </c>
      <c r="F62" s="293">
        <v>616</v>
      </c>
      <c r="G62" s="293">
        <v>611</v>
      </c>
      <c r="H62" s="294">
        <v>500</v>
      </c>
      <c r="I62" s="294">
        <v>500</v>
      </c>
      <c r="J62" s="559">
        <v>500</v>
      </c>
      <c r="K62" s="294">
        <v>400</v>
      </c>
      <c r="L62" s="319">
        <v>400</v>
      </c>
    </row>
    <row r="63" spans="1:12" ht="13.5" thickBot="1">
      <c r="A63" s="140" t="s">
        <v>225</v>
      </c>
      <c r="B63" s="474">
        <v>111</v>
      </c>
      <c r="C63" s="91"/>
      <c r="D63" s="117">
        <v>614</v>
      </c>
      <c r="E63" s="93" t="s">
        <v>85</v>
      </c>
      <c r="F63" s="293">
        <v>1800</v>
      </c>
      <c r="G63" s="293">
        <v>3330</v>
      </c>
      <c r="H63" s="294">
        <v>1500</v>
      </c>
      <c r="I63" s="294">
        <v>1500</v>
      </c>
      <c r="J63" s="559">
        <v>1500</v>
      </c>
      <c r="K63" s="294">
        <v>1500</v>
      </c>
      <c r="L63" s="319">
        <v>1500</v>
      </c>
    </row>
    <row r="64" spans="1:12" ht="13.5" thickBot="1">
      <c r="A64" s="140" t="s">
        <v>227</v>
      </c>
      <c r="B64" s="474">
        <v>111</v>
      </c>
      <c r="C64" s="91"/>
      <c r="D64" s="117">
        <v>633006</v>
      </c>
      <c r="E64" s="93" t="s">
        <v>795</v>
      </c>
      <c r="F64" s="293">
        <v>442.21</v>
      </c>
      <c r="G64" s="293">
        <v>410.64</v>
      </c>
      <c r="H64" s="294">
        <v>100</v>
      </c>
      <c r="I64" s="294">
        <v>100</v>
      </c>
      <c r="J64" s="559">
        <v>100</v>
      </c>
      <c r="K64" s="294"/>
      <c r="L64" s="319"/>
    </row>
    <row r="65" spans="1:12" ht="13.5" thickBot="1">
      <c r="A65" s="140" t="s">
        <v>228</v>
      </c>
      <c r="B65" s="475">
        <v>41</v>
      </c>
      <c r="C65" s="85"/>
      <c r="D65" s="86">
        <v>611</v>
      </c>
      <c r="E65" s="87" t="s">
        <v>81</v>
      </c>
      <c r="F65" s="289">
        <v>49682.15</v>
      </c>
      <c r="G65" s="289">
        <v>55121.41</v>
      </c>
      <c r="H65" s="293">
        <v>53000</v>
      </c>
      <c r="I65" s="293">
        <v>57000</v>
      </c>
      <c r="J65" s="519">
        <v>59000</v>
      </c>
      <c r="K65" s="289">
        <f>J65*1.06</f>
        <v>62540</v>
      </c>
      <c r="L65" s="289">
        <f>K65*1.06</f>
        <v>66292.40000000001</v>
      </c>
    </row>
    <row r="66" spans="1:12" ht="13.5" thickBot="1">
      <c r="A66" s="140" t="s">
        <v>231</v>
      </c>
      <c r="B66" s="475">
        <v>41</v>
      </c>
      <c r="C66" s="85"/>
      <c r="D66" s="110">
        <v>612001</v>
      </c>
      <c r="E66" s="87" t="s">
        <v>83</v>
      </c>
      <c r="F66" s="289"/>
      <c r="G66" s="289"/>
      <c r="H66" s="293"/>
      <c r="I66" s="293">
        <v>0</v>
      </c>
      <c r="J66" s="519"/>
      <c r="K66" s="289">
        <f aca="true" t="shared" si="8" ref="K66:L69">J66*1.06</f>
        <v>0</v>
      </c>
      <c r="L66" s="289">
        <f t="shared" si="8"/>
        <v>0</v>
      </c>
    </row>
    <row r="67" spans="1:12" ht="13.5" thickBot="1">
      <c r="A67" s="140" t="s">
        <v>233</v>
      </c>
      <c r="B67" s="475">
        <v>41</v>
      </c>
      <c r="C67" s="85"/>
      <c r="D67" s="110">
        <v>612002</v>
      </c>
      <c r="E67" s="87" t="s">
        <v>190</v>
      </c>
      <c r="F67" s="289">
        <v>1923.11</v>
      </c>
      <c r="G67" s="289">
        <v>2279.15</v>
      </c>
      <c r="H67" s="293">
        <v>2600</v>
      </c>
      <c r="I67" s="293">
        <v>2600</v>
      </c>
      <c r="J67" s="519">
        <v>2600</v>
      </c>
      <c r="K67" s="289">
        <f t="shared" si="8"/>
        <v>2756</v>
      </c>
      <c r="L67" s="289">
        <f t="shared" si="8"/>
        <v>2921.36</v>
      </c>
    </row>
    <row r="68" spans="1:12" ht="13.5" thickBot="1">
      <c r="A68" s="140" t="s">
        <v>234</v>
      </c>
      <c r="B68" s="475"/>
      <c r="C68" s="85"/>
      <c r="D68" s="110">
        <v>614</v>
      </c>
      <c r="E68" s="87" t="s">
        <v>85</v>
      </c>
      <c r="F68" s="289"/>
      <c r="G68" s="289"/>
      <c r="H68" s="293"/>
      <c r="I68" s="293">
        <v>1000</v>
      </c>
      <c r="J68" s="519">
        <v>1000</v>
      </c>
      <c r="K68" s="289">
        <f t="shared" si="8"/>
        <v>1060</v>
      </c>
      <c r="L68" s="289">
        <f t="shared" si="8"/>
        <v>1123.6000000000001</v>
      </c>
    </row>
    <row r="69" spans="1:12" ht="13.5" thickBot="1">
      <c r="A69" s="140" t="s">
        <v>236</v>
      </c>
      <c r="B69" s="475">
        <v>41</v>
      </c>
      <c r="C69" s="85"/>
      <c r="D69" s="86">
        <v>620</v>
      </c>
      <c r="E69" s="87" t="s">
        <v>87</v>
      </c>
      <c r="F69" s="289">
        <v>16901.11</v>
      </c>
      <c r="G69" s="289">
        <v>22762.63</v>
      </c>
      <c r="H69" s="293">
        <v>20000</v>
      </c>
      <c r="I69" s="293">
        <v>20000</v>
      </c>
      <c r="J69" s="519">
        <v>22000</v>
      </c>
      <c r="K69" s="289">
        <f t="shared" si="8"/>
        <v>23320</v>
      </c>
      <c r="L69" s="289">
        <f t="shared" si="8"/>
        <v>24719.2</v>
      </c>
    </row>
    <row r="70" spans="1:12" s="94" customFormat="1" ht="13.5" thickBot="1">
      <c r="A70" s="140" t="s">
        <v>237</v>
      </c>
      <c r="B70" s="474">
        <v>41</v>
      </c>
      <c r="C70" s="91"/>
      <c r="D70" s="117">
        <v>633001</v>
      </c>
      <c r="E70" s="93" t="s">
        <v>139</v>
      </c>
      <c r="F70" s="293">
        <v>0</v>
      </c>
      <c r="G70" s="293"/>
      <c r="H70" s="293">
        <v>1000</v>
      </c>
      <c r="I70" s="293">
        <v>1000</v>
      </c>
      <c r="J70" s="524">
        <v>1000</v>
      </c>
      <c r="K70" s="293">
        <v>1000</v>
      </c>
      <c r="L70" s="319">
        <v>1000</v>
      </c>
    </row>
    <row r="71" spans="1:12" s="94" customFormat="1" ht="13.5" thickBot="1">
      <c r="A71" s="140" t="s">
        <v>238</v>
      </c>
      <c r="B71" s="474">
        <v>41</v>
      </c>
      <c r="C71" s="91"/>
      <c r="D71" s="117">
        <v>633006</v>
      </c>
      <c r="E71" s="93" t="s">
        <v>95</v>
      </c>
      <c r="F71" s="293">
        <v>1179.5</v>
      </c>
      <c r="G71" s="293">
        <v>993.83</v>
      </c>
      <c r="H71" s="293">
        <v>1000</v>
      </c>
      <c r="I71" s="293">
        <v>1000</v>
      </c>
      <c r="J71" s="524">
        <v>1000</v>
      </c>
      <c r="K71" s="293">
        <v>1000</v>
      </c>
      <c r="L71" s="319">
        <v>1000</v>
      </c>
    </row>
    <row r="72" spans="1:12" s="94" customFormat="1" ht="13.5" thickBot="1">
      <c r="A72" s="140" t="s">
        <v>239</v>
      </c>
      <c r="B72" s="474">
        <v>41</v>
      </c>
      <c r="C72" s="91"/>
      <c r="D72" s="117">
        <v>633009</v>
      </c>
      <c r="E72" s="93" t="s">
        <v>337</v>
      </c>
      <c r="F72" s="293">
        <v>35.11</v>
      </c>
      <c r="G72" s="293">
        <v>40.44</v>
      </c>
      <c r="H72" s="293">
        <v>650</v>
      </c>
      <c r="I72" s="293">
        <v>650</v>
      </c>
      <c r="J72" s="524">
        <v>650</v>
      </c>
      <c r="K72" s="293">
        <v>300</v>
      </c>
      <c r="L72" s="319">
        <v>300</v>
      </c>
    </row>
    <row r="73" spans="1:12" s="94" customFormat="1" ht="13.5" thickBot="1">
      <c r="A73" s="140" t="s">
        <v>240</v>
      </c>
      <c r="B73" s="474">
        <v>41</v>
      </c>
      <c r="C73" s="91"/>
      <c r="D73" s="117">
        <v>633010</v>
      </c>
      <c r="E73" s="93" t="s">
        <v>339</v>
      </c>
      <c r="F73" s="293"/>
      <c r="G73" s="293"/>
      <c r="H73" s="293"/>
      <c r="I73" s="293">
        <v>400</v>
      </c>
      <c r="J73" s="524"/>
      <c r="K73" s="293">
        <v>200</v>
      </c>
      <c r="L73" s="319">
        <v>200</v>
      </c>
    </row>
    <row r="74" spans="1:12" s="94" customFormat="1" ht="15.75" thickBot="1">
      <c r="A74" s="140" t="s">
        <v>241</v>
      </c>
      <c r="B74" s="474">
        <v>41</v>
      </c>
      <c r="C74" s="91"/>
      <c r="D74" s="91">
        <v>635004</v>
      </c>
      <c r="E74" s="93" t="s">
        <v>340</v>
      </c>
      <c r="F74" s="293"/>
      <c r="G74" s="293"/>
      <c r="H74" s="374">
        <v>200</v>
      </c>
      <c r="I74" s="374">
        <v>200</v>
      </c>
      <c r="J74" s="594">
        <v>200</v>
      </c>
      <c r="K74" s="374">
        <v>300</v>
      </c>
      <c r="L74" s="375">
        <v>300</v>
      </c>
    </row>
    <row r="75" spans="1:12" s="94" customFormat="1" ht="15.75" thickBot="1">
      <c r="A75" s="140" t="s">
        <v>242</v>
      </c>
      <c r="B75" s="474">
        <v>41</v>
      </c>
      <c r="C75" s="91"/>
      <c r="D75" s="117">
        <v>635006</v>
      </c>
      <c r="E75" s="93" t="s">
        <v>350</v>
      </c>
      <c r="F75" s="293">
        <v>1859.06</v>
      </c>
      <c r="G75" s="293">
        <v>5.9</v>
      </c>
      <c r="H75" s="374">
        <v>3000</v>
      </c>
      <c r="I75" s="374">
        <v>6000</v>
      </c>
      <c r="J75" s="594">
        <v>6000</v>
      </c>
      <c r="K75" s="374">
        <v>1000</v>
      </c>
      <c r="L75" s="375">
        <v>1000</v>
      </c>
    </row>
    <row r="76" spans="1:12" ht="13.5" thickBot="1">
      <c r="A76" s="140" t="s">
        <v>244</v>
      </c>
      <c r="B76" s="475">
        <v>41</v>
      </c>
      <c r="C76" s="85"/>
      <c r="D76" s="110">
        <v>637001</v>
      </c>
      <c r="E76" s="87" t="s">
        <v>342</v>
      </c>
      <c r="F76" s="289"/>
      <c r="G76" s="289"/>
      <c r="H76" s="293">
        <v>100</v>
      </c>
      <c r="I76" s="293">
        <v>100</v>
      </c>
      <c r="J76" s="519">
        <v>100</v>
      </c>
      <c r="K76" s="289">
        <v>100</v>
      </c>
      <c r="L76" s="312">
        <v>100</v>
      </c>
    </row>
    <row r="77" spans="1:12" ht="13.5" thickBot="1">
      <c r="A77" s="140" t="s">
        <v>245</v>
      </c>
      <c r="B77" s="475">
        <v>41</v>
      </c>
      <c r="C77" s="85"/>
      <c r="D77" s="110">
        <v>637004</v>
      </c>
      <c r="E77" s="87" t="s">
        <v>171</v>
      </c>
      <c r="F77" s="289">
        <v>0</v>
      </c>
      <c r="G77" s="289">
        <v>293</v>
      </c>
      <c r="H77" s="293">
        <v>500</v>
      </c>
      <c r="I77" s="293">
        <v>200</v>
      </c>
      <c r="J77" s="519">
        <v>500</v>
      </c>
      <c r="K77" s="289">
        <v>500</v>
      </c>
      <c r="L77" s="312">
        <v>500</v>
      </c>
    </row>
    <row r="78" spans="1:12" ht="13.5" thickBot="1">
      <c r="A78" s="140" t="s">
        <v>246</v>
      </c>
      <c r="B78" s="475">
        <v>41</v>
      </c>
      <c r="C78" s="85"/>
      <c r="D78" s="110">
        <v>637012</v>
      </c>
      <c r="E78" s="87" t="s">
        <v>343</v>
      </c>
      <c r="F78" s="289"/>
      <c r="G78" s="289"/>
      <c r="H78" s="293">
        <v>100</v>
      </c>
      <c r="I78" s="293">
        <v>0</v>
      </c>
      <c r="J78" s="519">
        <v>100</v>
      </c>
      <c r="K78" s="289">
        <v>100</v>
      </c>
      <c r="L78" s="312">
        <v>100</v>
      </c>
    </row>
    <row r="79" spans="1:12" ht="13.5" thickBot="1">
      <c r="A79" s="140" t="s">
        <v>248</v>
      </c>
      <c r="B79" s="475">
        <v>41</v>
      </c>
      <c r="C79" s="85"/>
      <c r="D79" s="110">
        <v>637014</v>
      </c>
      <c r="E79" s="87" t="s">
        <v>93</v>
      </c>
      <c r="F79" s="289">
        <v>1737.45</v>
      </c>
      <c r="G79" s="289">
        <v>1035.7</v>
      </c>
      <c r="H79" s="293">
        <v>1500</v>
      </c>
      <c r="I79" s="293">
        <v>1500</v>
      </c>
      <c r="J79" s="519">
        <v>1500</v>
      </c>
      <c r="K79" s="289">
        <v>800</v>
      </c>
      <c r="L79" s="312">
        <v>800</v>
      </c>
    </row>
    <row r="80" spans="1:12" s="94" customFormat="1" ht="13.5" thickBot="1">
      <c r="A80" s="140" t="s">
        <v>250</v>
      </c>
      <c r="B80" s="474">
        <v>41</v>
      </c>
      <c r="C80" s="91"/>
      <c r="D80" s="117">
        <v>637016</v>
      </c>
      <c r="E80" s="93" t="s">
        <v>89</v>
      </c>
      <c r="F80" s="293">
        <v>526.07</v>
      </c>
      <c r="G80" s="293">
        <v>773.21</v>
      </c>
      <c r="H80" s="293">
        <v>700</v>
      </c>
      <c r="I80" s="293">
        <v>700</v>
      </c>
      <c r="J80" s="524">
        <v>700</v>
      </c>
      <c r="K80" s="293">
        <v>700</v>
      </c>
      <c r="L80" s="319">
        <v>700</v>
      </c>
    </row>
    <row r="81" spans="1:12" ht="13.5" thickBot="1">
      <c r="A81" s="140" t="s">
        <v>251</v>
      </c>
      <c r="B81" s="475">
        <v>41</v>
      </c>
      <c r="C81" s="85"/>
      <c r="D81" s="110">
        <v>642013</v>
      </c>
      <c r="E81" s="87" t="s">
        <v>411</v>
      </c>
      <c r="F81" s="289">
        <v>751</v>
      </c>
      <c r="G81" s="289"/>
      <c r="H81" s="293"/>
      <c r="I81" s="293"/>
      <c r="J81" s="519"/>
      <c r="K81" s="289"/>
      <c r="L81" s="312"/>
    </row>
    <row r="82" spans="1:12" s="94" customFormat="1" ht="13.5" thickBot="1">
      <c r="A82" s="140" t="s">
        <v>252</v>
      </c>
      <c r="B82" s="474">
        <v>41</v>
      </c>
      <c r="C82" s="91"/>
      <c r="D82" s="117">
        <v>642015</v>
      </c>
      <c r="E82" s="93" t="s">
        <v>91</v>
      </c>
      <c r="F82" s="293"/>
      <c r="G82" s="293">
        <v>267.98</v>
      </c>
      <c r="H82" s="293">
        <v>100</v>
      </c>
      <c r="I82" s="293">
        <v>100</v>
      </c>
      <c r="J82" s="524">
        <v>100</v>
      </c>
      <c r="K82" s="293">
        <v>100</v>
      </c>
      <c r="L82" s="319">
        <v>100</v>
      </c>
    </row>
    <row r="83" spans="1:12" s="94" customFormat="1" ht="13.5" thickBot="1">
      <c r="A83" s="140" t="s">
        <v>253</v>
      </c>
      <c r="B83" s="474">
        <v>41</v>
      </c>
      <c r="C83" s="85"/>
      <c r="D83" s="697" t="s">
        <v>714</v>
      </c>
      <c r="E83" s="697"/>
      <c r="F83" s="380">
        <f>SUM(F84:F87)</f>
        <v>27814.820000000003</v>
      </c>
      <c r="G83" s="380">
        <f aca="true" t="shared" si="9" ref="G83:L83">SUM(G84:G87)</f>
        <v>24861.32</v>
      </c>
      <c r="H83" s="380">
        <f t="shared" si="9"/>
        <v>34800</v>
      </c>
      <c r="I83" s="380">
        <f t="shared" si="9"/>
        <v>34800</v>
      </c>
      <c r="J83" s="598">
        <f t="shared" si="9"/>
        <v>34800</v>
      </c>
      <c r="K83" s="380">
        <f t="shared" si="9"/>
        <v>33100</v>
      </c>
      <c r="L83" s="380">
        <f t="shared" si="9"/>
        <v>33100</v>
      </c>
    </row>
    <row r="84" spans="1:12" s="94" customFormat="1" ht="13.5" thickBot="1">
      <c r="A84" s="140" t="s">
        <v>254</v>
      </c>
      <c r="B84" s="474">
        <v>41</v>
      </c>
      <c r="C84" s="91"/>
      <c r="D84" s="117">
        <v>632001</v>
      </c>
      <c r="E84" s="93" t="s">
        <v>311</v>
      </c>
      <c r="F84" s="293">
        <v>25135.83</v>
      </c>
      <c r="G84" s="293">
        <v>20286.41</v>
      </c>
      <c r="H84" s="293">
        <v>30000</v>
      </c>
      <c r="I84" s="293">
        <v>30000</v>
      </c>
      <c r="J84" s="524">
        <v>30000</v>
      </c>
      <c r="K84" s="293">
        <v>30000</v>
      </c>
      <c r="L84" s="319">
        <v>30000</v>
      </c>
    </row>
    <row r="85" spans="1:12" s="94" customFormat="1" ht="13.5" thickBot="1">
      <c r="A85" s="140" t="s">
        <v>255</v>
      </c>
      <c r="B85" s="474">
        <v>41</v>
      </c>
      <c r="C85" s="91"/>
      <c r="D85" s="117">
        <v>632002</v>
      </c>
      <c r="E85" s="93" t="s">
        <v>336</v>
      </c>
      <c r="F85" s="293">
        <v>2062.27</v>
      </c>
      <c r="G85" s="293">
        <v>2299.93</v>
      </c>
      <c r="H85" s="376">
        <v>2100</v>
      </c>
      <c r="I85" s="376">
        <v>2100</v>
      </c>
      <c r="J85" s="596">
        <v>2100</v>
      </c>
      <c r="K85" s="376">
        <v>2000</v>
      </c>
      <c r="L85" s="377">
        <v>2000</v>
      </c>
    </row>
    <row r="86" spans="1:12" s="94" customFormat="1" ht="13.5" thickBot="1">
      <c r="A86" s="140" t="s">
        <v>256</v>
      </c>
      <c r="B86" s="474">
        <v>41</v>
      </c>
      <c r="C86" s="91"/>
      <c r="D86" s="117">
        <v>632003</v>
      </c>
      <c r="E86" s="93" t="s">
        <v>155</v>
      </c>
      <c r="F86" s="293">
        <v>616.72</v>
      </c>
      <c r="G86" s="293">
        <v>579.98</v>
      </c>
      <c r="H86" s="294">
        <v>700</v>
      </c>
      <c r="I86" s="294">
        <v>700</v>
      </c>
      <c r="J86" s="559">
        <v>700</v>
      </c>
      <c r="K86" s="294">
        <v>600</v>
      </c>
      <c r="L86" s="319">
        <v>600</v>
      </c>
    </row>
    <row r="87" spans="1:12" s="94" customFormat="1" ht="13.5" thickBot="1">
      <c r="A87" s="140" t="s">
        <v>257</v>
      </c>
      <c r="B87" s="474">
        <v>41</v>
      </c>
      <c r="C87" s="91"/>
      <c r="D87" s="435">
        <v>637004</v>
      </c>
      <c r="E87" s="93" t="s">
        <v>799</v>
      </c>
      <c r="F87" s="293"/>
      <c r="G87" s="293">
        <v>1695</v>
      </c>
      <c r="H87" s="294">
        <v>2000</v>
      </c>
      <c r="I87" s="294">
        <v>2000</v>
      </c>
      <c r="J87" s="559">
        <v>2000</v>
      </c>
      <c r="K87" s="294">
        <v>500</v>
      </c>
      <c r="L87" s="294">
        <v>500</v>
      </c>
    </row>
    <row r="88" spans="1:12" ht="13.5" thickBot="1">
      <c r="A88" s="140" t="s">
        <v>259</v>
      </c>
      <c r="B88" s="81"/>
      <c r="C88" s="141" t="s">
        <v>354</v>
      </c>
      <c r="D88" s="695" t="s">
        <v>355</v>
      </c>
      <c r="E88" s="695"/>
      <c r="F88" s="373">
        <f aca="true" t="shared" si="10" ref="F88:L88">SUM(F89:F103)</f>
        <v>33878.75</v>
      </c>
      <c r="G88" s="373">
        <f t="shared" si="10"/>
        <v>41609.100000000006</v>
      </c>
      <c r="H88" s="373">
        <f t="shared" si="10"/>
        <v>45850</v>
      </c>
      <c r="I88" s="373">
        <f t="shared" si="10"/>
        <v>45850</v>
      </c>
      <c r="J88" s="593">
        <f t="shared" si="10"/>
        <v>49350</v>
      </c>
      <c r="K88" s="373">
        <f t="shared" si="10"/>
        <v>47228</v>
      </c>
      <c r="L88" s="373">
        <f t="shared" si="10"/>
        <v>48817.119999999995</v>
      </c>
    </row>
    <row r="89" spans="1:12" ht="13.5" thickBot="1">
      <c r="A89" s="140" t="s">
        <v>260</v>
      </c>
      <c r="B89" s="475">
        <v>41</v>
      </c>
      <c r="C89" s="85"/>
      <c r="D89" s="86">
        <v>611</v>
      </c>
      <c r="E89" s="87" t="s">
        <v>81</v>
      </c>
      <c r="F89" s="289">
        <v>21052.06</v>
      </c>
      <c r="G89" s="289">
        <v>26141.7</v>
      </c>
      <c r="H89" s="293">
        <v>27000</v>
      </c>
      <c r="I89" s="293">
        <v>27000</v>
      </c>
      <c r="J89" s="519">
        <v>27500</v>
      </c>
      <c r="K89" s="289">
        <f>J89*1.04</f>
        <v>28600</v>
      </c>
      <c r="L89" s="312">
        <f>K89*1.04</f>
        <v>29744</v>
      </c>
    </row>
    <row r="90" spans="1:12" ht="13.5" thickBot="1">
      <c r="A90" s="140" t="s">
        <v>261</v>
      </c>
      <c r="B90" s="475">
        <v>41</v>
      </c>
      <c r="C90" s="85"/>
      <c r="D90" s="110">
        <v>612001</v>
      </c>
      <c r="E90" s="87" t="s">
        <v>83</v>
      </c>
      <c r="F90" s="289"/>
      <c r="G90" s="289"/>
      <c r="H90" s="293"/>
      <c r="I90" s="293">
        <v>0</v>
      </c>
      <c r="J90" s="519"/>
      <c r="K90" s="289">
        <f aca="true" t="shared" si="11" ref="K90:L93">J90*1.04</f>
        <v>0</v>
      </c>
      <c r="L90" s="312">
        <f t="shared" si="11"/>
        <v>0</v>
      </c>
    </row>
    <row r="91" spans="1:12" ht="13.5" thickBot="1">
      <c r="A91" s="140" t="s">
        <v>262</v>
      </c>
      <c r="B91" s="475">
        <v>41</v>
      </c>
      <c r="C91" s="85"/>
      <c r="D91" s="110">
        <v>612002</v>
      </c>
      <c r="E91" s="87" t="s">
        <v>190</v>
      </c>
      <c r="F91" s="289">
        <v>286.77</v>
      </c>
      <c r="G91" s="289">
        <v>285.21</v>
      </c>
      <c r="H91" s="293">
        <v>500</v>
      </c>
      <c r="I91" s="293">
        <v>500</v>
      </c>
      <c r="J91" s="519">
        <v>500</v>
      </c>
      <c r="K91" s="289">
        <f t="shared" si="11"/>
        <v>520</v>
      </c>
      <c r="L91" s="312">
        <f t="shared" si="11"/>
        <v>540.8000000000001</v>
      </c>
    </row>
    <row r="92" spans="1:12" s="94" customFormat="1" ht="13.5" thickBot="1">
      <c r="A92" s="140" t="s">
        <v>263</v>
      </c>
      <c r="B92" s="474">
        <v>41</v>
      </c>
      <c r="C92" s="91"/>
      <c r="D92" s="92">
        <v>614</v>
      </c>
      <c r="E92" s="93" t="s">
        <v>85</v>
      </c>
      <c r="F92" s="293"/>
      <c r="G92" s="293"/>
      <c r="H92" s="293">
        <v>800</v>
      </c>
      <c r="I92" s="293">
        <v>800</v>
      </c>
      <c r="J92" s="524">
        <v>800</v>
      </c>
      <c r="K92" s="289">
        <f t="shared" si="11"/>
        <v>832</v>
      </c>
      <c r="L92" s="312">
        <f t="shared" si="11"/>
        <v>865.28</v>
      </c>
    </row>
    <row r="93" spans="1:12" s="94" customFormat="1" ht="13.5" thickBot="1">
      <c r="A93" s="140" t="s">
        <v>265</v>
      </c>
      <c r="B93" s="474">
        <v>41</v>
      </c>
      <c r="C93" s="91"/>
      <c r="D93" s="92">
        <v>620</v>
      </c>
      <c r="E93" s="93" t="s">
        <v>87</v>
      </c>
      <c r="F93" s="293">
        <v>8157.78</v>
      </c>
      <c r="G93" s="293">
        <v>9653.78</v>
      </c>
      <c r="H93" s="293">
        <v>9400</v>
      </c>
      <c r="I93" s="293">
        <v>9400</v>
      </c>
      <c r="J93" s="524">
        <v>9400</v>
      </c>
      <c r="K93" s="289">
        <f t="shared" si="11"/>
        <v>9776</v>
      </c>
      <c r="L93" s="312">
        <f t="shared" si="11"/>
        <v>10167.04</v>
      </c>
    </row>
    <row r="94" spans="1:12" s="94" customFormat="1" ht="13.5" thickBot="1">
      <c r="A94" s="140" t="s">
        <v>266</v>
      </c>
      <c r="B94" s="474">
        <v>41</v>
      </c>
      <c r="C94" s="91"/>
      <c r="D94" s="117">
        <v>633004</v>
      </c>
      <c r="E94" s="93" t="s">
        <v>837</v>
      </c>
      <c r="F94" s="293">
        <v>395</v>
      </c>
      <c r="G94" s="293">
        <v>553.26</v>
      </c>
      <c r="H94" s="293">
        <v>500</v>
      </c>
      <c r="I94" s="293">
        <v>500</v>
      </c>
      <c r="J94" s="524">
        <v>500</v>
      </c>
      <c r="K94" s="293">
        <v>500</v>
      </c>
      <c r="L94" s="319">
        <v>500</v>
      </c>
    </row>
    <row r="95" spans="1:12" s="94" customFormat="1" ht="13.5" thickBot="1">
      <c r="A95" s="140" t="s">
        <v>268</v>
      </c>
      <c r="B95" s="474">
        <v>41</v>
      </c>
      <c r="C95" s="91"/>
      <c r="D95" s="117">
        <v>633006</v>
      </c>
      <c r="E95" s="93" t="s">
        <v>95</v>
      </c>
      <c r="F95" s="293">
        <v>1037.59</v>
      </c>
      <c r="G95" s="293">
        <v>2002.29</v>
      </c>
      <c r="H95" s="293">
        <v>1200</v>
      </c>
      <c r="I95" s="293">
        <v>1200</v>
      </c>
      <c r="J95" s="524">
        <v>2200</v>
      </c>
      <c r="K95" s="293">
        <v>1200</v>
      </c>
      <c r="L95" s="319">
        <v>1200</v>
      </c>
    </row>
    <row r="96" spans="1:12" s="94" customFormat="1" ht="13.5" thickBot="1">
      <c r="A96" s="140" t="s">
        <v>269</v>
      </c>
      <c r="B96" s="474">
        <v>41</v>
      </c>
      <c r="C96" s="91"/>
      <c r="D96" s="117">
        <v>633010</v>
      </c>
      <c r="E96" s="93" t="s">
        <v>339</v>
      </c>
      <c r="F96" s="293">
        <v>250</v>
      </c>
      <c r="H96" s="293">
        <v>100</v>
      </c>
      <c r="I96" s="293">
        <v>100</v>
      </c>
      <c r="J96" s="524">
        <v>100</v>
      </c>
      <c r="K96" s="293">
        <v>200</v>
      </c>
      <c r="L96" s="319">
        <v>200</v>
      </c>
    </row>
    <row r="97" spans="1:12" s="94" customFormat="1" ht="15.75" thickBot="1">
      <c r="A97" s="140" t="s">
        <v>271</v>
      </c>
      <c r="B97" s="474">
        <v>41</v>
      </c>
      <c r="C97" s="91"/>
      <c r="D97" s="117">
        <v>635004</v>
      </c>
      <c r="E97" s="93" t="s">
        <v>347</v>
      </c>
      <c r="F97" s="293"/>
      <c r="G97" s="293">
        <v>81.9</v>
      </c>
      <c r="H97" s="374">
        <v>1000</v>
      </c>
      <c r="I97" s="374">
        <v>1000</v>
      </c>
      <c r="J97" s="594">
        <v>1000</v>
      </c>
      <c r="K97" s="374">
        <v>1000</v>
      </c>
      <c r="L97" s="375">
        <v>1000</v>
      </c>
    </row>
    <row r="98" spans="1:12" s="94" customFormat="1" ht="13.5" thickBot="1">
      <c r="A98" s="140" t="s">
        <v>273</v>
      </c>
      <c r="B98" s="474">
        <v>41</v>
      </c>
      <c r="C98" s="91"/>
      <c r="D98" s="117">
        <v>637001</v>
      </c>
      <c r="E98" s="93" t="s">
        <v>356</v>
      </c>
      <c r="F98" s="293">
        <v>40.3</v>
      </c>
      <c r="G98" s="293">
        <v>10</v>
      </c>
      <c r="H98" s="293">
        <v>100</v>
      </c>
      <c r="I98" s="293">
        <v>100</v>
      </c>
      <c r="J98" s="524">
        <v>100</v>
      </c>
      <c r="K98" s="293">
        <v>100</v>
      </c>
      <c r="L98" s="319">
        <v>100</v>
      </c>
    </row>
    <row r="99" spans="1:12" s="94" customFormat="1" ht="13.5" thickBot="1">
      <c r="A99" s="140" t="s">
        <v>274</v>
      </c>
      <c r="B99" s="474">
        <v>41</v>
      </c>
      <c r="C99" s="91"/>
      <c r="D99" s="117">
        <v>637004</v>
      </c>
      <c r="E99" s="93" t="s">
        <v>171</v>
      </c>
      <c r="F99" s="293">
        <v>185.74</v>
      </c>
      <c r="G99" s="293">
        <v>405</v>
      </c>
      <c r="H99" s="293">
        <v>500</v>
      </c>
      <c r="I99" s="293">
        <v>500</v>
      </c>
      <c r="J99" s="524">
        <v>500</v>
      </c>
      <c r="K99" s="293">
        <v>500</v>
      </c>
      <c r="L99" s="319">
        <v>500</v>
      </c>
    </row>
    <row r="100" spans="1:12" s="94" customFormat="1" ht="13.5" thickBot="1">
      <c r="A100" s="140" t="s">
        <v>276</v>
      </c>
      <c r="B100" s="474">
        <v>41</v>
      </c>
      <c r="C100" s="91"/>
      <c r="D100" s="117">
        <v>637014</v>
      </c>
      <c r="E100" s="93" t="s">
        <v>93</v>
      </c>
      <c r="F100" s="293">
        <v>2182.95</v>
      </c>
      <c r="G100" s="293">
        <v>2112</v>
      </c>
      <c r="H100" s="293">
        <v>2200</v>
      </c>
      <c r="I100" s="293">
        <v>2200</v>
      </c>
      <c r="J100" s="524">
        <v>2200</v>
      </c>
      <c r="K100" s="293">
        <v>1500</v>
      </c>
      <c r="L100" s="319">
        <v>1500</v>
      </c>
    </row>
    <row r="101" spans="1:12" s="94" customFormat="1" ht="13.5" thickBot="1">
      <c r="A101" s="140" t="s">
        <v>357</v>
      </c>
      <c r="B101" s="474">
        <v>41</v>
      </c>
      <c r="C101" s="91"/>
      <c r="D101" s="117">
        <v>637016</v>
      </c>
      <c r="E101" s="93" t="s">
        <v>89</v>
      </c>
      <c r="F101" s="293">
        <v>290.56</v>
      </c>
      <c r="G101" s="293">
        <v>363.96</v>
      </c>
      <c r="H101" s="293">
        <v>350</v>
      </c>
      <c r="I101" s="293">
        <v>350</v>
      </c>
      <c r="J101" s="524">
        <v>350</v>
      </c>
      <c r="K101" s="293">
        <v>400</v>
      </c>
      <c r="L101" s="319">
        <v>400</v>
      </c>
    </row>
    <row r="102" spans="1:12" s="94" customFormat="1" ht="12.75" customHeight="1" thickBot="1">
      <c r="A102" s="140" t="s">
        <v>277</v>
      </c>
      <c r="B102" s="474">
        <v>41</v>
      </c>
      <c r="C102" s="91"/>
      <c r="D102" s="117">
        <v>642015</v>
      </c>
      <c r="E102" s="93" t="s">
        <v>91</v>
      </c>
      <c r="F102" s="293"/>
      <c r="G102" s="293"/>
      <c r="H102" s="293">
        <v>200</v>
      </c>
      <c r="I102" s="293">
        <v>200</v>
      </c>
      <c r="J102" s="524">
        <v>200</v>
      </c>
      <c r="K102" s="293">
        <v>100</v>
      </c>
      <c r="L102" s="319">
        <v>100</v>
      </c>
    </row>
    <row r="103" spans="1:12" s="94" customFormat="1" ht="13.5" thickBot="1">
      <c r="A103" s="140" t="s">
        <v>278</v>
      </c>
      <c r="B103" s="474">
        <v>41</v>
      </c>
      <c r="C103" s="91"/>
      <c r="D103" s="117">
        <v>635001</v>
      </c>
      <c r="E103" s="93" t="s">
        <v>360</v>
      </c>
      <c r="F103" s="293"/>
      <c r="G103" s="293"/>
      <c r="H103" s="293">
        <v>2000</v>
      </c>
      <c r="I103" s="293">
        <v>2000</v>
      </c>
      <c r="J103" s="524">
        <v>4000</v>
      </c>
      <c r="K103" s="293">
        <v>2000</v>
      </c>
      <c r="L103" s="319">
        <v>2000</v>
      </c>
    </row>
    <row r="104" spans="1:12" ht="13.5" thickBot="1">
      <c r="A104" s="140" t="s">
        <v>358</v>
      </c>
      <c r="B104" s="81"/>
      <c r="C104" s="141" t="s">
        <v>362</v>
      </c>
      <c r="D104" s="695" t="s">
        <v>363</v>
      </c>
      <c r="E104" s="695"/>
      <c r="F104" s="373">
        <f aca="true" t="shared" si="12" ref="F104:L104">SUM(F105:F107)</f>
        <v>146023.47999999998</v>
      </c>
      <c r="G104" s="373">
        <f t="shared" si="12"/>
        <v>159354</v>
      </c>
      <c r="H104" s="373">
        <f t="shared" si="12"/>
        <v>156500</v>
      </c>
      <c r="I104" s="373">
        <f t="shared" si="12"/>
        <v>156500</v>
      </c>
      <c r="J104" s="593">
        <f t="shared" si="12"/>
        <v>166500</v>
      </c>
      <c r="K104" s="373">
        <f t="shared" si="12"/>
        <v>171500</v>
      </c>
      <c r="L104" s="373">
        <f t="shared" si="12"/>
        <v>176500</v>
      </c>
    </row>
    <row r="105" spans="1:12" ht="13.5" thickBot="1">
      <c r="A105" s="140" t="s">
        <v>359</v>
      </c>
      <c r="B105" s="475">
        <v>41</v>
      </c>
      <c r="C105" s="85"/>
      <c r="D105" s="85"/>
      <c r="E105" s="142" t="s">
        <v>364</v>
      </c>
      <c r="F105" s="381">
        <v>134387.33</v>
      </c>
      <c r="G105" s="381">
        <v>145000</v>
      </c>
      <c r="H105" s="381">
        <v>145000</v>
      </c>
      <c r="I105" s="381">
        <v>145000</v>
      </c>
      <c r="J105" s="575">
        <v>155000</v>
      </c>
      <c r="K105" s="381">
        <v>160000</v>
      </c>
      <c r="L105" s="381">
        <v>165000</v>
      </c>
    </row>
    <row r="106" spans="1:12" ht="13.5" thickBot="1">
      <c r="A106" s="140" t="s">
        <v>361</v>
      </c>
      <c r="B106" s="475">
        <v>111</v>
      </c>
      <c r="C106" s="85"/>
      <c r="D106" s="87"/>
      <c r="E106" s="142" t="s">
        <v>828</v>
      </c>
      <c r="F106" s="381"/>
      <c r="G106" s="381">
        <v>1404</v>
      </c>
      <c r="H106" s="381">
        <v>1500</v>
      </c>
      <c r="I106" s="381">
        <v>1500</v>
      </c>
      <c r="J106" s="575">
        <v>1500</v>
      </c>
      <c r="K106" s="381">
        <v>1500</v>
      </c>
      <c r="L106" s="381">
        <v>1500</v>
      </c>
    </row>
    <row r="107" spans="1:12" ht="13.5" thickBot="1">
      <c r="A107" s="140" t="s">
        <v>279</v>
      </c>
      <c r="B107" s="475">
        <v>41</v>
      </c>
      <c r="C107" s="85"/>
      <c r="D107" s="87"/>
      <c r="E107" s="142" t="s">
        <v>720</v>
      </c>
      <c r="F107" s="381">
        <v>11636.15</v>
      </c>
      <c r="G107" s="381">
        <v>12950</v>
      </c>
      <c r="H107" s="381">
        <v>10000</v>
      </c>
      <c r="I107" s="381">
        <v>10000</v>
      </c>
      <c r="J107" s="575">
        <v>10000</v>
      </c>
      <c r="K107" s="381">
        <v>10000</v>
      </c>
      <c r="L107" s="381">
        <v>10000</v>
      </c>
    </row>
    <row r="108" spans="1:12" ht="13.5" thickBot="1">
      <c r="A108" s="140" t="s">
        <v>282</v>
      </c>
      <c r="B108" s="81"/>
      <c r="C108" s="141" t="s">
        <v>365</v>
      </c>
      <c r="D108" s="695" t="s">
        <v>366</v>
      </c>
      <c r="E108" s="695"/>
      <c r="F108" s="373">
        <f aca="true" t="shared" si="13" ref="F108:L108">SUM(F109:F111)</f>
        <v>64185.03999999999</v>
      </c>
      <c r="G108" s="373">
        <f t="shared" si="13"/>
        <v>69923.66</v>
      </c>
      <c r="H108" s="373">
        <f t="shared" si="13"/>
        <v>69000</v>
      </c>
      <c r="I108" s="373">
        <f t="shared" si="13"/>
        <v>73400</v>
      </c>
      <c r="J108" s="593">
        <f t="shared" si="13"/>
        <v>73000</v>
      </c>
      <c r="K108" s="373">
        <f t="shared" si="13"/>
        <v>74000</v>
      </c>
      <c r="L108" s="373">
        <f t="shared" si="13"/>
        <v>75000</v>
      </c>
    </row>
    <row r="109" spans="1:12" ht="13.5" thickBot="1">
      <c r="A109" s="140" t="s">
        <v>284</v>
      </c>
      <c r="B109" s="475">
        <v>41</v>
      </c>
      <c r="C109" s="85"/>
      <c r="D109" s="85"/>
      <c r="E109" s="142" t="s">
        <v>367</v>
      </c>
      <c r="F109" s="381">
        <v>57415.45</v>
      </c>
      <c r="G109" s="381">
        <v>63000</v>
      </c>
      <c r="H109" s="382">
        <v>63000</v>
      </c>
      <c r="I109" s="382">
        <v>67000</v>
      </c>
      <c r="J109" s="566">
        <v>67000</v>
      </c>
      <c r="K109" s="382">
        <v>68000</v>
      </c>
      <c r="L109" s="383">
        <v>69000</v>
      </c>
    </row>
    <row r="110" spans="1:12" ht="13.5" thickBot="1">
      <c r="A110" s="140" t="s">
        <v>285</v>
      </c>
      <c r="B110" s="475">
        <v>111</v>
      </c>
      <c r="C110" s="85"/>
      <c r="D110" s="87"/>
      <c r="E110" s="142" t="s">
        <v>828</v>
      </c>
      <c r="F110" s="381"/>
      <c r="G110" s="381">
        <v>2232</v>
      </c>
      <c r="H110" s="382">
        <v>2000</v>
      </c>
      <c r="I110" s="382">
        <v>2000</v>
      </c>
      <c r="J110" s="566">
        <v>2000</v>
      </c>
      <c r="K110" s="382">
        <v>2000</v>
      </c>
      <c r="L110" s="382">
        <v>2000</v>
      </c>
    </row>
    <row r="111" spans="1:12" ht="13.5" thickBot="1">
      <c r="A111" s="140" t="s">
        <v>286</v>
      </c>
      <c r="B111" s="475">
        <v>41</v>
      </c>
      <c r="C111" s="85"/>
      <c r="D111" s="87"/>
      <c r="E111" s="142" t="s">
        <v>720</v>
      </c>
      <c r="F111" s="381">
        <v>6769.59</v>
      </c>
      <c r="G111" s="381">
        <v>4691.66</v>
      </c>
      <c r="H111" s="382">
        <v>4000</v>
      </c>
      <c r="I111" s="382">
        <v>4400</v>
      </c>
      <c r="J111" s="566">
        <v>4000</v>
      </c>
      <c r="K111" s="382">
        <v>4000</v>
      </c>
      <c r="L111" s="382">
        <v>4000</v>
      </c>
    </row>
    <row r="112" spans="1:12" ht="13.5" thickBot="1">
      <c r="A112" s="140" t="s">
        <v>288</v>
      </c>
      <c r="B112" s="90"/>
      <c r="C112" s="141" t="s">
        <v>368</v>
      </c>
      <c r="D112" s="695" t="s">
        <v>369</v>
      </c>
      <c r="E112" s="695"/>
      <c r="F112" s="373">
        <f aca="true" t="shared" si="14" ref="F112:L112">SUM(F113)</f>
        <v>14064.429999999998</v>
      </c>
      <c r="G112" s="373">
        <f t="shared" si="14"/>
        <v>13707.650000000001</v>
      </c>
      <c r="H112" s="373">
        <f t="shared" si="14"/>
        <v>14850</v>
      </c>
      <c r="I112" s="373">
        <f t="shared" si="14"/>
        <v>14850</v>
      </c>
      <c r="J112" s="593">
        <f t="shared" si="14"/>
        <v>14850</v>
      </c>
      <c r="K112" s="373">
        <f t="shared" si="14"/>
        <v>15740</v>
      </c>
      <c r="L112" s="373">
        <f t="shared" si="14"/>
        <v>16630.4</v>
      </c>
    </row>
    <row r="113" spans="1:12" ht="13.5" thickBot="1">
      <c r="A113" s="140" t="s">
        <v>289</v>
      </c>
      <c r="B113" s="81"/>
      <c r="C113" s="85"/>
      <c r="D113" s="684" t="s">
        <v>370</v>
      </c>
      <c r="E113" s="684"/>
      <c r="F113" s="292">
        <f aca="true" t="shared" si="15" ref="F113:L113">SUM(F114:F123)</f>
        <v>14064.429999999998</v>
      </c>
      <c r="G113" s="292">
        <f t="shared" si="15"/>
        <v>13707.650000000001</v>
      </c>
      <c r="H113" s="292">
        <f t="shared" si="15"/>
        <v>14850</v>
      </c>
      <c r="I113" s="292">
        <f t="shared" si="15"/>
        <v>14850</v>
      </c>
      <c r="J113" s="522">
        <f t="shared" si="15"/>
        <v>14850</v>
      </c>
      <c r="K113" s="292">
        <f t="shared" si="15"/>
        <v>15740</v>
      </c>
      <c r="L113" s="292">
        <f t="shared" si="15"/>
        <v>16630.4</v>
      </c>
    </row>
    <row r="114" spans="1:12" ht="13.5" thickBot="1">
      <c r="A114" s="140" t="s">
        <v>291</v>
      </c>
      <c r="B114" s="475">
        <v>111</v>
      </c>
      <c r="C114" s="85"/>
      <c r="D114" s="86">
        <v>611</v>
      </c>
      <c r="E114" s="87" t="s">
        <v>81</v>
      </c>
      <c r="F114" s="293">
        <v>8920.64</v>
      </c>
      <c r="G114" s="293">
        <v>8512.69</v>
      </c>
      <c r="H114" s="293">
        <v>9200</v>
      </c>
      <c r="I114" s="293">
        <v>9200</v>
      </c>
      <c r="J114" s="524">
        <v>9200</v>
      </c>
      <c r="K114" s="293">
        <f>J114*1.06</f>
        <v>9752</v>
      </c>
      <c r="L114" s="319">
        <f>K114*1.06</f>
        <v>10337.12</v>
      </c>
    </row>
    <row r="115" spans="1:12" ht="13.5" thickBot="1">
      <c r="A115" s="140" t="s">
        <v>292</v>
      </c>
      <c r="B115" s="475">
        <v>111</v>
      </c>
      <c r="C115" s="85"/>
      <c r="D115" s="110">
        <v>612001</v>
      </c>
      <c r="E115" s="87" t="s">
        <v>83</v>
      </c>
      <c r="F115" s="293">
        <v>1047.23</v>
      </c>
      <c r="G115" s="293">
        <v>645.62</v>
      </c>
      <c r="H115" s="293">
        <v>1100</v>
      </c>
      <c r="I115" s="293">
        <v>1100</v>
      </c>
      <c r="J115" s="524">
        <v>1100</v>
      </c>
      <c r="K115" s="293">
        <f aca="true" t="shared" si="16" ref="K115:L117">J115*1.06</f>
        <v>1166</v>
      </c>
      <c r="L115" s="319">
        <f t="shared" si="16"/>
        <v>1235.96</v>
      </c>
    </row>
    <row r="116" spans="1:12" ht="13.5" thickBot="1">
      <c r="A116" s="140" t="s">
        <v>371</v>
      </c>
      <c r="B116" s="475">
        <v>111</v>
      </c>
      <c r="C116" s="85"/>
      <c r="D116" s="86">
        <v>614</v>
      </c>
      <c r="E116" s="87" t="s">
        <v>85</v>
      </c>
      <c r="F116" s="293"/>
      <c r="G116" s="293"/>
      <c r="H116" s="293">
        <v>200</v>
      </c>
      <c r="I116" s="293">
        <v>200</v>
      </c>
      <c r="J116" s="524">
        <v>200</v>
      </c>
      <c r="K116" s="293">
        <f t="shared" si="16"/>
        <v>212</v>
      </c>
      <c r="L116" s="319">
        <f t="shared" si="16"/>
        <v>224.72</v>
      </c>
    </row>
    <row r="117" spans="1:12" ht="13.5" thickBot="1">
      <c r="A117" s="140" t="s">
        <v>372</v>
      </c>
      <c r="B117" s="475">
        <v>111</v>
      </c>
      <c r="C117" s="85"/>
      <c r="D117" s="86">
        <v>620</v>
      </c>
      <c r="E117" s="87" t="s">
        <v>87</v>
      </c>
      <c r="F117" s="293">
        <v>3100.56</v>
      </c>
      <c r="G117" s="293">
        <v>3139.26</v>
      </c>
      <c r="H117" s="293">
        <v>3500</v>
      </c>
      <c r="I117" s="293">
        <v>3500</v>
      </c>
      <c r="J117" s="524">
        <v>3500</v>
      </c>
      <c r="K117" s="293">
        <f t="shared" si="16"/>
        <v>3710</v>
      </c>
      <c r="L117" s="319">
        <f t="shared" si="16"/>
        <v>3932.6000000000004</v>
      </c>
    </row>
    <row r="118" spans="1:12" ht="13.5" thickBot="1">
      <c r="A118" s="140" t="s">
        <v>373</v>
      </c>
      <c r="B118" s="475">
        <v>111</v>
      </c>
      <c r="C118" s="85"/>
      <c r="D118" s="110">
        <v>637016</v>
      </c>
      <c r="E118" s="87" t="s">
        <v>89</v>
      </c>
      <c r="F118" s="289">
        <v>109.2</v>
      </c>
      <c r="G118" s="289">
        <v>109.74</v>
      </c>
      <c r="H118" s="321">
        <v>200</v>
      </c>
      <c r="I118" s="321">
        <v>200</v>
      </c>
      <c r="J118" s="568">
        <v>200</v>
      </c>
      <c r="K118" s="321">
        <v>300</v>
      </c>
      <c r="L118" s="322">
        <v>300</v>
      </c>
    </row>
    <row r="119" spans="1:12" ht="13.5" thickBot="1">
      <c r="A119" s="140" t="s">
        <v>374</v>
      </c>
      <c r="B119" s="475">
        <v>111</v>
      </c>
      <c r="C119" s="85"/>
      <c r="D119" s="110">
        <v>642015</v>
      </c>
      <c r="E119" s="87" t="s">
        <v>91</v>
      </c>
      <c r="F119" s="289"/>
      <c r="G119" s="289">
        <v>446.08</v>
      </c>
      <c r="H119" s="289">
        <v>100</v>
      </c>
      <c r="I119" s="289">
        <v>100</v>
      </c>
      <c r="J119" s="519">
        <v>100</v>
      </c>
      <c r="K119" s="289">
        <v>100</v>
      </c>
      <c r="L119" s="312">
        <v>100</v>
      </c>
    </row>
    <row r="120" spans="1:12" ht="13.5" thickBot="1">
      <c r="A120" s="140" t="s">
        <v>375</v>
      </c>
      <c r="B120" s="475">
        <v>111</v>
      </c>
      <c r="C120" s="85"/>
      <c r="D120" s="110">
        <v>637014</v>
      </c>
      <c r="E120" s="87" t="s">
        <v>93</v>
      </c>
      <c r="F120" s="289">
        <v>350.46</v>
      </c>
      <c r="G120" s="289">
        <v>383.59</v>
      </c>
      <c r="H120" s="289">
        <v>450</v>
      </c>
      <c r="I120" s="289">
        <v>450</v>
      </c>
      <c r="J120" s="519">
        <v>450</v>
      </c>
      <c r="K120" s="289">
        <v>400</v>
      </c>
      <c r="L120" s="312">
        <v>400</v>
      </c>
    </row>
    <row r="121" spans="1:12" ht="13.5" thickBot="1">
      <c r="A121" s="140" t="s">
        <v>376</v>
      </c>
      <c r="B121" s="475">
        <v>111</v>
      </c>
      <c r="C121" s="85"/>
      <c r="D121" s="110">
        <v>633009</v>
      </c>
      <c r="E121" s="87" t="s">
        <v>337</v>
      </c>
      <c r="F121" s="289">
        <v>227.06</v>
      </c>
      <c r="G121" s="289">
        <v>128</v>
      </c>
      <c r="H121" s="289">
        <v>50</v>
      </c>
      <c r="I121" s="289">
        <v>50</v>
      </c>
      <c r="J121" s="519">
        <v>50</v>
      </c>
      <c r="K121" s="289">
        <v>100</v>
      </c>
      <c r="L121" s="312">
        <v>100</v>
      </c>
    </row>
    <row r="122" spans="1:12" ht="13.5" thickBot="1">
      <c r="A122" s="140" t="s">
        <v>378</v>
      </c>
      <c r="B122" s="475">
        <v>111</v>
      </c>
      <c r="C122" s="85"/>
      <c r="D122" s="110">
        <v>637001</v>
      </c>
      <c r="E122" s="87" t="s">
        <v>377</v>
      </c>
      <c r="F122" s="289"/>
      <c r="G122" s="289"/>
      <c r="H122" s="289">
        <v>0</v>
      </c>
      <c r="I122" s="289">
        <v>0</v>
      </c>
      <c r="J122" s="519"/>
      <c r="K122" s="289">
        <v>0</v>
      </c>
      <c r="L122" s="312"/>
    </row>
    <row r="123" spans="1:12" ht="13.5" thickBot="1">
      <c r="A123" s="140" t="s">
        <v>379</v>
      </c>
      <c r="B123" s="485">
        <v>111</v>
      </c>
      <c r="C123" s="113"/>
      <c r="D123" s="114">
        <v>632003</v>
      </c>
      <c r="E123" s="122" t="s">
        <v>155</v>
      </c>
      <c r="F123" s="349">
        <v>309.28</v>
      </c>
      <c r="G123" s="349">
        <v>342.67</v>
      </c>
      <c r="H123" s="349">
        <v>50</v>
      </c>
      <c r="I123" s="349">
        <v>50</v>
      </c>
      <c r="J123" s="569">
        <v>50</v>
      </c>
      <c r="L123" s="371">
        <v>0</v>
      </c>
    </row>
    <row r="124" spans="1:12" ht="13.5" thickBot="1">
      <c r="A124" s="140" t="s">
        <v>382</v>
      </c>
      <c r="B124" s="143"/>
      <c r="C124" s="144" t="s">
        <v>380</v>
      </c>
      <c r="D124" s="696" t="s">
        <v>381</v>
      </c>
      <c r="E124" s="696"/>
      <c r="F124" s="384">
        <f>F140+F157</f>
        <v>1453738.42</v>
      </c>
      <c r="G124" s="384">
        <f aca="true" t="shared" si="17" ref="G124:L124">G140+G157</f>
        <v>1479027.29</v>
      </c>
      <c r="H124" s="384">
        <f t="shared" si="17"/>
        <v>1464741</v>
      </c>
      <c r="I124" s="384">
        <f t="shared" si="17"/>
        <v>1481585.48</v>
      </c>
      <c r="J124" s="384">
        <f t="shared" si="17"/>
        <v>1510657</v>
      </c>
      <c r="K124" s="384">
        <f t="shared" si="17"/>
        <v>1501700</v>
      </c>
      <c r="L124" s="384">
        <f t="shared" si="17"/>
        <v>1507700</v>
      </c>
    </row>
    <row r="125" spans="1:12" ht="13.5" thickBot="1">
      <c r="A125" s="140" t="s">
        <v>384</v>
      </c>
      <c r="B125" s="490">
        <v>111</v>
      </c>
      <c r="C125" s="145"/>
      <c r="D125" s="145"/>
      <c r="E125" s="146" t="s">
        <v>383</v>
      </c>
      <c r="F125" s="385">
        <v>723862</v>
      </c>
      <c r="G125" s="385">
        <v>730306.25</v>
      </c>
      <c r="H125" s="386">
        <v>732728</v>
      </c>
      <c r="I125" s="386">
        <v>713123.83</v>
      </c>
      <c r="J125" s="567">
        <v>728170</v>
      </c>
      <c r="K125" s="386">
        <v>728000</v>
      </c>
      <c r="L125" s="387">
        <v>730000</v>
      </c>
    </row>
    <row r="126" spans="1:12" ht="13.5" thickBot="1">
      <c r="A126" s="140" t="s">
        <v>386</v>
      </c>
      <c r="B126" s="475">
        <v>111</v>
      </c>
      <c r="C126" s="85"/>
      <c r="D126" s="85"/>
      <c r="E126" s="147" t="s">
        <v>387</v>
      </c>
      <c r="F126" s="381">
        <v>13553</v>
      </c>
      <c r="G126" s="381">
        <v>12649.3</v>
      </c>
      <c r="H126" s="382">
        <v>12000</v>
      </c>
      <c r="I126" s="382">
        <v>12000</v>
      </c>
      <c r="J126" s="566">
        <v>12000</v>
      </c>
      <c r="K126" s="382">
        <v>15000</v>
      </c>
      <c r="L126" s="383">
        <v>15000</v>
      </c>
    </row>
    <row r="127" spans="1:12" ht="13.5" thickBot="1">
      <c r="A127" s="140" t="s">
        <v>388</v>
      </c>
      <c r="B127" s="475">
        <v>111</v>
      </c>
      <c r="C127" s="85"/>
      <c r="D127" s="85"/>
      <c r="E127" s="147" t="s">
        <v>796</v>
      </c>
      <c r="F127" s="381">
        <v>101</v>
      </c>
      <c r="G127" s="381"/>
      <c r="H127" s="382"/>
      <c r="I127" s="382"/>
      <c r="J127" s="566"/>
      <c r="K127" s="382"/>
      <c r="L127" s="383"/>
    </row>
    <row r="128" spans="1:12" ht="13.5" thickBot="1">
      <c r="A128" s="140" t="s">
        <v>390</v>
      </c>
      <c r="B128" s="475">
        <v>111</v>
      </c>
      <c r="C128" s="85"/>
      <c r="D128" s="85"/>
      <c r="E128" s="147" t="s">
        <v>896</v>
      </c>
      <c r="F128" s="381"/>
      <c r="G128" s="381">
        <v>1250</v>
      </c>
      <c r="H128" s="382"/>
      <c r="I128" s="382"/>
      <c r="J128" s="566"/>
      <c r="K128" s="382"/>
      <c r="L128" s="383"/>
    </row>
    <row r="129" spans="1:12" ht="13.5" thickBot="1">
      <c r="A129" s="140" t="s">
        <v>391</v>
      </c>
      <c r="B129" s="475">
        <v>111</v>
      </c>
      <c r="C129" s="85"/>
      <c r="D129" s="85"/>
      <c r="E129" s="147" t="s">
        <v>411</v>
      </c>
      <c r="F129" s="381"/>
      <c r="G129" s="381">
        <v>4255</v>
      </c>
      <c r="H129" s="382"/>
      <c r="I129" s="382"/>
      <c r="J129" s="566"/>
      <c r="K129" s="382"/>
      <c r="L129" s="383"/>
    </row>
    <row r="130" spans="1:12" ht="13.5" thickBot="1">
      <c r="A130" s="140" t="s">
        <v>393</v>
      </c>
      <c r="B130" s="475">
        <v>111</v>
      </c>
      <c r="C130" s="85"/>
      <c r="D130" s="85"/>
      <c r="E130" s="147" t="s">
        <v>797</v>
      </c>
      <c r="F130" s="381">
        <v>5102</v>
      </c>
      <c r="G130" s="381">
        <v>5398</v>
      </c>
      <c r="H130" s="382"/>
      <c r="I130" s="382"/>
      <c r="J130" s="566"/>
      <c r="K130" s="382"/>
      <c r="L130" s="383"/>
    </row>
    <row r="131" spans="1:12" ht="13.5" thickBot="1">
      <c r="A131" s="140" t="s">
        <v>395</v>
      </c>
      <c r="B131" s="475">
        <v>111</v>
      </c>
      <c r="C131" s="85"/>
      <c r="D131" s="85"/>
      <c r="E131" s="147" t="s">
        <v>905</v>
      </c>
      <c r="F131" s="381"/>
      <c r="G131" s="381"/>
      <c r="H131" s="382"/>
      <c r="I131" s="382">
        <v>9058</v>
      </c>
      <c r="J131" s="566"/>
      <c r="K131" s="382"/>
      <c r="L131" s="383"/>
    </row>
    <row r="132" spans="1:12" ht="13.5" thickBot="1">
      <c r="A132" s="140" t="s">
        <v>396</v>
      </c>
      <c r="B132" s="475">
        <v>111</v>
      </c>
      <c r="C132" s="85"/>
      <c r="D132" s="85"/>
      <c r="E132" s="147" t="s">
        <v>906</v>
      </c>
      <c r="F132" s="381"/>
      <c r="G132" s="381"/>
      <c r="H132" s="382"/>
      <c r="I132" s="382">
        <v>4200</v>
      </c>
      <c r="J132" s="566"/>
      <c r="K132" s="382"/>
      <c r="L132" s="383"/>
    </row>
    <row r="133" spans="1:12" ht="13.5" thickBot="1">
      <c r="A133" s="140" t="s">
        <v>397</v>
      </c>
      <c r="B133" s="475">
        <v>111</v>
      </c>
      <c r="C133" s="85"/>
      <c r="D133" s="85"/>
      <c r="E133" s="147" t="s">
        <v>392</v>
      </c>
      <c r="F133" s="381">
        <v>11732</v>
      </c>
      <c r="G133" s="381">
        <v>12144</v>
      </c>
      <c r="H133" s="382">
        <v>12000</v>
      </c>
      <c r="I133" s="382">
        <v>12000</v>
      </c>
      <c r="J133" s="566">
        <v>12000</v>
      </c>
      <c r="K133" s="382">
        <v>10000</v>
      </c>
      <c r="L133" s="383">
        <v>10000</v>
      </c>
    </row>
    <row r="134" spans="1:12" ht="13.5" thickBot="1">
      <c r="A134" s="140" t="s">
        <v>398</v>
      </c>
      <c r="B134" s="475">
        <v>111</v>
      </c>
      <c r="C134" s="85"/>
      <c r="D134" s="85"/>
      <c r="E134" s="147" t="s">
        <v>407</v>
      </c>
      <c r="F134" s="381">
        <v>5638</v>
      </c>
      <c r="G134" s="381">
        <v>5159</v>
      </c>
      <c r="H134" s="382">
        <v>4000</v>
      </c>
      <c r="I134" s="382">
        <v>4000</v>
      </c>
      <c r="J134" s="566">
        <v>5000</v>
      </c>
      <c r="K134" s="382">
        <v>5000</v>
      </c>
      <c r="L134" s="383">
        <v>5000</v>
      </c>
    </row>
    <row r="135" spans="1:12" ht="13.5" thickBot="1">
      <c r="A135" s="140" t="s">
        <v>400</v>
      </c>
      <c r="B135" s="475">
        <v>111</v>
      </c>
      <c r="C135" s="85"/>
      <c r="D135" s="85"/>
      <c r="E135" s="147" t="s">
        <v>721</v>
      </c>
      <c r="F135" s="381">
        <v>1726.4</v>
      </c>
      <c r="G135" s="381">
        <v>1527.2</v>
      </c>
      <c r="H135" s="382">
        <v>5800</v>
      </c>
      <c r="I135" s="382">
        <v>5800</v>
      </c>
      <c r="J135" s="566">
        <v>5800</v>
      </c>
      <c r="K135" s="382">
        <v>4000</v>
      </c>
      <c r="L135" s="383">
        <v>4000</v>
      </c>
    </row>
    <row r="136" spans="1:12" ht="13.5" thickBot="1">
      <c r="A136" s="140" t="s">
        <v>402</v>
      </c>
      <c r="B136" s="490">
        <v>111</v>
      </c>
      <c r="C136" s="145"/>
      <c r="D136" s="145"/>
      <c r="E136" s="146" t="s">
        <v>722</v>
      </c>
      <c r="F136" s="385">
        <v>8661.4</v>
      </c>
      <c r="G136" s="385">
        <v>8082.85</v>
      </c>
      <c r="H136" s="386">
        <v>8700</v>
      </c>
      <c r="I136" s="386">
        <v>8700</v>
      </c>
      <c r="J136" s="567">
        <v>9000</v>
      </c>
      <c r="K136" s="386">
        <v>8000</v>
      </c>
      <c r="L136" s="387">
        <v>8000</v>
      </c>
    </row>
    <row r="137" spans="1:12" ht="12.75" customHeight="1" thickBot="1">
      <c r="A137" s="140" t="s">
        <v>404</v>
      </c>
      <c r="B137" s="475">
        <v>41</v>
      </c>
      <c r="C137" s="85"/>
      <c r="D137" s="85"/>
      <c r="E137" s="147" t="s">
        <v>399</v>
      </c>
      <c r="F137" s="381">
        <v>43967</v>
      </c>
      <c r="G137" s="381">
        <v>47000</v>
      </c>
      <c r="H137" s="382">
        <v>51000</v>
      </c>
      <c r="I137" s="382">
        <v>51000</v>
      </c>
      <c r="J137" s="566">
        <v>57000</v>
      </c>
      <c r="K137" s="382">
        <v>57000</v>
      </c>
      <c r="L137" s="382">
        <v>57000</v>
      </c>
    </row>
    <row r="138" spans="1:12" ht="13.5" thickBot="1">
      <c r="A138" s="140" t="s">
        <v>406</v>
      </c>
      <c r="B138" s="475">
        <v>41</v>
      </c>
      <c r="C138" s="85"/>
      <c r="D138" s="85"/>
      <c r="E138" s="147" t="s">
        <v>403</v>
      </c>
      <c r="F138" s="381">
        <v>52434.17</v>
      </c>
      <c r="G138" s="381">
        <v>56000</v>
      </c>
      <c r="H138" s="382">
        <v>55000</v>
      </c>
      <c r="I138" s="382">
        <v>55000</v>
      </c>
      <c r="J138" s="566">
        <v>56000</v>
      </c>
      <c r="K138" s="382">
        <v>56000</v>
      </c>
      <c r="L138" s="382">
        <v>56000</v>
      </c>
    </row>
    <row r="139" spans="1:12" ht="13.5" thickBot="1">
      <c r="A139" s="140" t="s">
        <v>408</v>
      </c>
      <c r="B139" s="490">
        <v>41</v>
      </c>
      <c r="C139" s="145"/>
      <c r="D139" s="145"/>
      <c r="E139" s="146" t="s">
        <v>720</v>
      </c>
      <c r="F139" s="385">
        <v>36765.27</v>
      </c>
      <c r="G139" s="385">
        <v>45676.24</v>
      </c>
      <c r="H139" s="386">
        <v>33500</v>
      </c>
      <c r="I139" s="386">
        <v>33500</v>
      </c>
      <c r="J139" s="567">
        <v>36000</v>
      </c>
      <c r="K139" s="386">
        <v>36000</v>
      </c>
      <c r="L139" s="386">
        <v>36000</v>
      </c>
    </row>
    <row r="140" spans="1:12" ht="13.5" thickBot="1">
      <c r="A140" s="140" t="s">
        <v>410</v>
      </c>
      <c r="B140" s="257"/>
      <c r="C140" s="258"/>
      <c r="D140" s="258"/>
      <c r="E140" s="259"/>
      <c r="F140" s="388">
        <f aca="true" t="shared" si="18" ref="F140:L140">SUM(F125:F139)</f>
        <v>903542.2400000001</v>
      </c>
      <c r="G140" s="388">
        <f t="shared" si="18"/>
        <v>929447.84</v>
      </c>
      <c r="H140" s="388">
        <f t="shared" si="18"/>
        <v>914728</v>
      </c>
      <c r="I140" s="388">
        <f t="shared" si="18"/>
        <v>908381.83</v>
      </c>
      <c r="J140" s="599">
        <f t="shared" si="18"/>
        <v>920970</v>
      </c>
      <c r="K140" s="388">
        <f t="shared" si="18"/>
        <v>919000</v>
      </c>
      <c r="L140" s="388">
        <f t="shared" si="18"/>
        <v>921000</v>
      </c>
    </row>
    <row r="141" spans="1:12" ht="13.5" thickBot="1">
      <c r="A141" s="140" t="s">
        <v>412</v>
      </c>
      <c r="B141" s="475">
        <v>111</v>
      </c>
      <c r="C141" s="85"/>
      <c r="D141" s="85"/>
      <c r="E141" s="147" t="s">
        <v>385</v>
      </c>
      <c r="F141" s="381">
        <v>423416</v>
      </c>
      <c r="G141" s="381">
        <v>418527.87</v>
      </c>
      <c r="H141" s="382">
        <v>420013</v>
      </c>
      <c r="I141" s="382">
        <v>431294.65</v>
      </c>
      <c r="J141" s="566">
        <v>446987</v>
      </c>
      <c r="K141" s="382">
        <v>446000</v>
      </c>
      <c r="L141" s="383">
        <v>450000</v>
      </c>
    </row>
    <row r="142" spans="1:12" ht="13.5" thickBot="1">
      <c r="A142" s="140" t="s">
        <v>505</v>
      </c>
      <c r="B142" s="475">
        <v>111</v>
      </c>
      <c r="C142" s="85"/>
      <c r="D142" s="85"/>
      <c r="E142" s="147" t="s">
        <v>796</v>
      </c>
      <c r="F142" s="381">
        <v>223</v>
      </c>
      <c r="G142" s="381">
        <v>0</v>
      </c>
      <c r="H142" s="382"/>
      <c r="I142" s="382"/>
      <c r="J142" s="566"/>
      <c r="K142" s="382"/>
      <c r="L142" s="383"/>
    </row>
    <row r="143" spans="1:12" ht="13.5" thickBot="1">
      <c r="A143" s="140" t="s">
        <v>506</v>
      </c>
      <c r="B143" s="475">
        <v>111</v>
      </c>
      <c r="C143" s="85"/>
      <c r="D143" s="85"/>
      <c r="E143" s="147" t="s">
        <v>896</v>
      </c>
      <c r="F143" s="381"/>
      <c r="G143" s="381">
        <v>863.99</v>
      </c>
      <c r="H143" s="382"/>
      <c r="I143" s="382"/>
      <c r="J143" s="566"/>
      <c r="K143" s="382"/>
      <c r="L143" s="383"/>
    </row>
    <row r="144" spans="1:12" ht="13.5" thickBot="1">
      <c r="A144" s="140" t="s">
        <v>508</v>
      </c>
      <c r="B144" s="475">
        <v>111</v>
      </c>
      <c r="C144" s="85"/>
      <c r="D144" s="85"/>
      <c r="E144" s="147" t="s">
        <v>411</v>
      </c>
      <c r="F144" s="381"/>
      <c r="G144" s="381">
        <v>481.9</v>
      </c>
      <c r="H144" s="382"/>
      <c r="I144" s="382"/>
      <c r="J144" s="566"/>
      <c r="K144" s="382"/>
      <c r="L144" s="383"/>
    </row>
    <row r="145" spans="1:12" ht="13.5" thickBot="1">
      <c r="A145" s="140" t="s">
        <v>510</v>
      </c>
      <c r="B145" s="475">
        <v>111</v>
      </c>
      <c r="C145" s="85"/>
      <c r="D145" s="85"/>
      <c r="E145" s="147" t="s">
        <v>797</v>
      </c>
      <c r="F145" s="381">
        <v>3698</v>
      </c>
      <c r="G145" s="381">
        <v>3536</v>
      </c>
      <c r="H145" s="382"/>
      <c r="I145" s="382"/>
      <c r="J145" s="566"/>
      <c r="K145" s="382"/>
      <c r="L145" s="383"/>
    </row>
    <row r="146" spans="1:12" ht="13.5" thickBot="1">
      <c r="A146" s="140" t="s">
        <v>717</v>
      </c>
      <c r="B146" s="475">
        <v>111</v>
      </c>
      <c r="C146" s="85"/>
      <c r="D146" s="85"/>
      <c r="E146" s="147" t="s">
        <v>905</v>
      </c>
      <c r="F146" s="381"/>
      <c r="G146" s="381"/>
      <c r="H146" s="382"/>
      <c r="I146" s="382">
        <v>6659</v>
      </c>
      <c r="J146" s="566"/>
      <c r="K146" s="382"/>
      <c r="L146" s="383"/>
    </row>
    <row r="147" spans="1:12" ht="13.5" thickBot="1">
      <c r="A147" s="140" t="s">
        <v>787</v>
      </c>
      <c r="B147" s="475">
        <v>111</v>
      </c>
      <c r="C147" s="85"/>
      <c r="D147" s="85"/>
      <c r="E147" s="147" t="s">
        <v>906</v>
      </c>
      <c r="F147" s="381"/>
      <c r="G147" s="381"/>
      <c r="H147" s="382"/>
      <c r="I147" s="382">
        <v>5250</v>
      </c>
      <c r="J147" s="566"/>
      <c r="K147" s="382"/>
      <c r="L147" s="383"/>
    </row>
    <row r="148" spans="1:12" ht="13.5" thickBot="1">
      <c r="A148" s="140" t="s">
        <v>832</v>
      </c>
      <c r="B148" s="475">
        <v>111</v>
      </c>
      <c r="C148" s="85"/>
      <c r="D148" s="85"/>
      <c r="E148" s="147" t="s">
        <v>798</v>
      </c>
      <c r="F148" s="381">
        <v>300</v>
      </c>
      <c r="G148" s="381"/>
      <c r="H148" s="382"/>
      <c r="I148" s="382"/>
      <c r="J148" s="566"/>
      <c r="K148" s="382"/>
      <c r="L148" s="383"/>
    </row>
    <row r="149" spans="1:12" ht="13.5" thickBot="1">
      <c r="A149" s="140" t="s">
        <v>833</v>
      </c>
      <c r="B149" s="475">
        <v>111</v>
      </c>
      <c r="C149" s="85"/>
      <c r="D149" s="85"/>
      <c r="E149" s="147" t="s">
        <v>389</v>
      </c>
      <c r="F149" s="381">
        <v>5174.1</v>
      </c>
      <c r="G149" s="381">
        <v>4434.9</v>
      </c>
      <c r="H149" s="382">
        <v>4500</v>
      </c>
      <c r="I149" s="382">
        <v>4500</v>
      </c>
      <c r="J149" s="566">
        <v>4500</v>
      </c>
      <c r="K149" s="382">
        <v>4500</v>
      </c>
      <c r="L149" s="383">
        <v>4500</v>
      </c>
    </row>
    <row r="150" spans="1:12" ht="13.5" thickBot="1">
      <c r="A150" s="140" t="s">
        <v>960</v>
      </c>
      <c r="B150" s="475">
        <v>111</v>
      </c>
      <c r="C150" s="85"/>
      <c r="D150" s="85"/>
      <c r="E150" s="147" t="s">
        <v>394</v>
      </c>
      <c r="F150" s="381">
        <v>6047</v>
      </c>
      <c r="G150" s="381">
        <v>5970</v>
      </c>
      <c r="H150" s="382">
        <v>6000</v>
      </c>
      <c r="I150" s="382">
        <v>6000</v>
      </c>
      <c r="J150" s="566">
        <v>6000</v>
      </c>
      <c r="K150" s="382">
        <v>6000</v>
      </c>
      <c r="L150" s="383">
        <v>6000</v>
      </c>
    </row>
    <row r="151" spans="1:12" ht="13.5" thickBot="1">
      <c r="A151" s="140" t="s">
        <v>961</v>
      </c>
      <c r="B151" s="475">
        <v>111</v>
      </c>
      <c r="C151" s="96"/>
      <c r="D151" s="96"/>
      <c r="E151" s="147" t="s">
        <v>409</v>
      </c>
      <c r="F151" s="381">
        <v>4442</v>
      </c>
      <c r="G151" s="381">
        <v>3145</v>
      </c>
      <c r="H151" s="382">
        <v>3000</v>
      </c>
      <c r="I151" s="382">
        <v>3000</v>
      </c>
      <c r="J151" s="566">
        <v>3000</v>
      </c>
      <c r="K151" s="382">
        <v>3000</v>
      </c>
      <c r="L151" s="383">
        <v>3000</v>
      </c>
    </row>
    <row r="152" spans="1:12" ht="13.5" thickBot="1">
      <c r="A152" s="140" t="s">
        <v>962</v>
      </c>
      <c r="B152" s="492">
        <v>111</v>
      </c>
      <c r="C152" s="494"/>
      <c r="D152" s="494"/>
      <c r="E152" s="493" t="s">
        <v>721</v>
      </c>
      <c r="F152" s="381">
        <v>1079</v>
      </c>
      <c r="G152" s="381">
        <v>713.8</v>
      </c>
      <c r="H152" s="382">
        <v>5000</v>
      </c>
      <c r="I152" s="382">
        <v>5000</v>
      </c>
      <c r="J152" s="566">
        <v>5000</v>
      </c>
      <c r="K152" s="382"/>
      <c r="L152" s="383"/>
    </row>
    <row r="153" spans="1:12" ht="13.5" thickBot="1">
      <c r="A153" s="140" t="s">
        <v>963</v>
      </c>
      <c r="B153" s="475">
        <v>111</v>
      </c>
      <c r="C153" s="145"/>
      <c r="D153" s="145"/>
      <c r="E153" s="146" t="s">
        <v>722</v>
      </c>
      <c r="F153" s="381">
        <v>6000</v>
      </c>
      <c r="G153" s="381">
        <v>4212.6</v>
      </c>
      <c r="H153" s="382">
        <v>7200</v>
      </c>
      <c r="I153" s="382">
        <v>7200</v>
      </c>
      <c r="J153" s="566">
        <v>7200</v>
      </c>
      <c r="K153" s="382">
        <v>7200</v>
      </c>
      <c r="L153" s="383">
        <v>7200</v>
      </c>
    </row>
    <row r="154" spans="1:12" ht="13.5" thickBot="1">
      <c r="A154" s="140" t="s">
        <v>964</v>
      </c>
      <c r="B154" s="475">
        <v>41</v>
      </c>
      <c r="C154" s="85"/>
      <c r="D154" s="85"/>
      <c r="E154" s="147" t="s">
        <v>401</v>
      </c>
      <c r="F154" s="381">
        <v>42679.75</v>
      </c>
      <c r="G154" s="381">
        <v>45000</v>
      </c>
      <c r="H154" s="382">
        <v>45000</v>
      </c>
      <c r="I154" s="382">
        <v>45000</v>
      </c>
      <c r="J154" s="566">
        <v>51000</v>
      </c>
      <c r="K154" s="382">
        <v>51000</v>
      </c>
      <c r="L154" s="383">
        <v>51000</v>
      </c>
    </row>
    <row r="155" spans="1:12" ht="13.5" thickBot="1">
      <c r="A155" s="140" t="s">
        <v>965</v>
      </c>
      <c r="B155" s="475">
        <v>41</v>
      </c>
      <c r="C155" s="85"/>
      <c r="D155" s="85"/>
      <c r="E155" s="147" t="s">
        <v>405</v>
      </c>
      <c r="F155" s="381">
        <v>41334.57</v>
      </c>
      <c r="G155" s="381">
        <v>45000</v>
      </c>
      <c r="H155" s="382">
        <v>45000</v>
      </c>
      <c r="I155" s="382">
        <v>45000</v>
      </c>
      <c r="J155" s="566">
        <v>51000</v>
      </c>
      <c r="K155" s="382">
        <v>51000</v>
      </c>
      <c r="L155" s="383">
        <v>51000</v>
      </c>
    </row>
    <row r="156" spans="1:12" ht="13.5" thickBot="1">
      <c r="A156" s="140" t="s">
        <v>966</v>
      </c>
      <c r="B156" s="491">
        <v>41</v>
      </c>
      <c r="C156" s="96"/>
      <c r="D156" s="96"/>
      <c r="E156" s="146" t="s">
        <v>720</v>
      </c>
      <c r="F156" s="389">
        <v>15802.76</v>
      </c>
      <c r="G156" s="389">
        <v>17693.39</v>
      </c>
      <c r="H156" s="390">
        <v>14300</v>
      </c>
      <c r="I156" s="390">
        <v>14300</v>
      </c>
      <c r="J156" s="574">
        <v>15000</v>
      </c>
      <c r="K156" s="390">
        <v>14000</v>
      </c>
      <c r="L156" s="391">
        <v>14000</v>
      </c>
    </row>
    <row r="157" spans="1:12" ht="12.75">
      <c r="A157" s="140" t="s">
        <v>967</v>
      </c>
      <c r="B157" s="260"/>
      <c r="C157" s="261"/>
      <c r="D157" s="261"/>
      <c r="E157" s="262"/>
      <c r="F157" s="392">
        <f aca="true" t="shared" si="19" ref="F157:L157">SUM(F141:F156)</f>
        <v>550196.1799999999</v>
      </c>
      <c r="G157" s="392">
        <f t="shared" si="19"/>
        <v>549579.4500000001</v>
      </c>
      <c r="H157" s="392">
        <f t="shared" si="19"/>
        <v>550013</v>
      </c>
      <c r="I157" s="392">
        <f t="shared" si="19"/>
        <v>573203.65</v>
      </c>
      <c r="J157" s="600">
        <f t="shared" si="19"/>
        <v>589687</v>
      </c>
      <c r="K157" s="392">
        <f t="shared" si="19"/>
        <v>582700</v>
      </c>
      <c r="L157" s="392">
        <f t="shared" si="19"/>
        <v>586700</v>
      </c>
    </row>
    <row r="160" spans="6:12" ht="12.75">
      <c r="F160"/>
      <c r="G160"/>
      <c r="H160"/>
      <c r="I160"/>
      <c r="J160" s="565"/>
      <c r="K160"/>
      <c r="L160"/>
    </row>
    <row r="161" spans="6:12" ht="12.75">
      <c r="F161"/>
      <c r="G161"/>
      <c r="H161"/>
      <c r="I161"/>
      <c r="J161" s="565"/>
      <c r="K161"/>
      <c r="L161"/>
    </row>
    <row r="162" spans="1:12" ht="20.25">
      <c r="A162" s="686" t="s">
        <v>413</v>
      </c>
      <c r="B162" s="686"/>
      <c r="C162" s="686"/>
      <c r="D162" s="686"/>
      <c r="E162" s="686"/>
      <c r="F162" s="686"/>
      <c r="G162" s="686"/>
      <c r="H162" s="686"/>
      <c r="I162" s="686"/>
      <c r="J162" s="686"/>
      <c r="K162" s="686"/>
      <c r="L162"/>
    </row>
    <row r="163" spans="1:12" ht="12.75">
      <c r="A163" s="74"/>
      <c r="B163" s="74"/>
      <c r="C163" s="74"/>
      <c r="D163" s="74"/>
      <c r="E163" s="74"/>
      <c r="F163" s="108"/>
      <c r="G163" s="108"/>
      <c r="H163" s="116"/>
      <c r="I163" s="116"/>
      <c r="J163" s="544"/>
      <c r="K163" s="108"/>
      <c r="L163" s="108"/>
    </row>
    <row r="164" spans="1:12" ht="12.75" customHeight="1">
      <c r="A164" s="659"/>
      <c r="B164" s="660" t="s">
        <v>70</v>
      </c>
      <c r="C164" s="660"/>
      <c r="D164" s="661" t="s">
        <v>71</v>
      </c>
      <c r="E164" s="661"/>
      <c r="F164" s="672" t="s">
        <v>72</v>
      </c>
      <c r="G164" s="672"/>
      <c r="H164" s="672"/>
      <c r="I164" s="672"/>
      <c r="J164" s="672"/>
      <c r="K164" s="672"/>
      <c r="L164" s="672"/>
    </row>
    <row r="165" spans="1:12" ht="12.75">
      <c r="A165" s="659"/>
      <c r="B165" s="659"/>
      <c r="C165" s="660"/>
      <c r="D165" s="661"/>
      <c r="E165" s="661"/>
      <c r="F165" s="673" t="s">
        <v>27</v>
      </c>
      <c r="G165" s="673"/>
      <c r="H165" s="673"/>
      <c r="I165" s="673"/>
      <c r="J165" s="673"/>
      <c r="K165" s="673"/>
      <c r="L165" s="673"/>
    </row>
    <row r="166" spans="1:12" ht="12.75" customHeight="1">
      <c r="A166" s="659"/>
      <c r="B166" s="659"/>
      <c r="C166" s="660"/>
      <c r="D166" s="661"/>
      <c r="E166" s="661"/>
      <c r="F166" s="674" t="s">
        <v>756</v>
      </c>
      <c r="G166" s="674" t="s">
        <v>838</v>
      </c>
      <c r="H166" s="674" t="s">
        <v>839</v>
      </c>
      <c r="I166" s="688" t="s">
        <v>840</v>
      </c>
      <c r="J166" s="698" t="s">
        <v>726</v>
      </c>
      <c r="K166" s="668" t="s">
        <v>766</v>
      </c>
      <c r="L166" s="668" t="s">
        <v>844</v>
      </c>
    </row>
    <row r="167" spans="1:12" ht="23.25" customHeight="1">
      <c r="A167" s="659"/>
      <c r="B167" s="659"/>
      <c r="C167" s="660"/>
      <c r="D167" s="661"/>
      <c r="E167" s="661"/>
      <c r="F167" s="674"/>
      <c r="G167" s="674"/>
      <c r="H167" s="674"/>
      <c r="I167" s="688"/>
      <c r="J167" s="698"/>
      <c r="K167" s="668"/>
      <c r="L167" s="668"/>
    </row>
    <row r="168" spans="1:12" ht="12.75">
      <c r="A168" s="78"/>
      <c r="B168" s="656" t="s">
        <v>331</v>
      </c>
      <c r="C168" s="656"/>
      <c r="D168" s="656"/>
      <c r="E168" s="656"/>
      <c r="F168" s="368">
        <f>F169</f>
        <v>0</v>
      </c>
      <c r="G168" s="368">
        <f aca="true" t="shared" si="20" ref="G168:L168">G169</f>
        <v>0</v>
      </c>
      <c r="H168" s="368">
        <f t="shared" si="20"/>
        <v>0</v>
      </c>
      <c r="I168" s="368">
        <f t="shared" si="20"/>
        <v>7882.4</v>
      </c>
      <c r="J168" s="591">
        <f t="shared" si="20"/>
        <v>40000</v>
      </c>
      <c r="K168" s="368">
        <f t="shared" si="20"/>
        <v>100000</v>
      </c>
      <c r="L168" s="368">
        <f t="shared" si="20"/>
        <v>0</v>
      </c>
    </row>
    <row r="169" spans="1:12" ht="12.75">
      <c r="A169" s="140" t="s">
        <v>74</v>
      </c>
      <c r="B169" s="80" t="s">
        <v>97</v>
      </c>
      <c r="C169" s="657" t="s">
        <v>98</v>
      </c>
      <c r="D169" s="657"/>
      <c r="E169" s="657"/>
      <c r="F169" s="350">
        <f aca="true" t="shared" si="21" ref="F169:L169">F170+F173</f>
        <v>0</v>
      </c>
      <c r="G169" s="350">
        <f t="shared" si="21"/>
        <v>0</v>
      </c>
      <c r="H169" s="350">
        <f t="shared" si="21"/>
        <v>0</v>
      </c>
      <c r="I169" s="350">
        <f t="shared" si="21"/>
        <v>7882.4</v>
      </c>
      <c r="J169" s="592">
        <f t="shared" si="21"/>
        <v>40000</v>
      </c>
      <c r="K169" s="350">
        <f t="shared" si="21"/>
        <v>100000</v>
      </c>
      <c r="L169" s="350">
        <f t="shared" si="21"/>
        <v>0</v>
      </c>
    </row>
    <row r="170" spans="1:12" ht="12.75">
      <c r="A170" s="140" t="s">
        <v>77</v>
      </c>
      <c r="B170" s="81"/>
      <c r="C170" s="141" t="s">
        <v>332</v>
      </c>
      <c r="D170" s="695" t="s">
        <v>333</v>
      </c>
      <c r="E170" s="695"/>
      <c r="F170" s="373">
        <f>F171</f>
        <v>0</v>
      </c>
      <c r="G170" s="373">
        <f aca="true" t="shared" si="22" ref="G170:L170">G171</f>
        <v>0</v>
      </c>
      <c r="H170" s="373">
        <f t="shared" si="22"/>
        <v>0</v>
      </c>
      <c r="I170" s="373">
        <f t="shared" si="22"/>
        <v>2300</v>
      </c>
      <c r="J170" s="593">
        <f t="shared" si="22"/>
        <v>0</v>
      </c>
      <c r="K170" s="373">
        <f t="shared" si="22"/>
        <v>0</v>
      </c>
      <c r="L170" s="373">
        <f t="shared" si="22"/>
        <v>0</v>
      </c>
    </row>
    <row r="171" spans="1:12" ht="13.5" thickBot="1">
      <c r="A171" s="140" t="s">
        <v>82</v>
      </c>
      <c r="B171" s="90"/>
      <c r="C171" s="101"/>
      <c r="D171" s="684" t="s">
        <v>414</v>
      </c>
      <c r="E171" s="684"/>
      <c r="F171" s="301">
        <f aca="true" t="shared" si="23" ref="F171:L171">SUM(F172:F172)</f>
        <v>0</v>
      </c>
      <c r="G171" s="301">
        <f t="shared" si="23"/>
        <v>0</v>
      </c>
      <c r="H171" s="301">
        <f t="shared" si="23"/>
        <v>0</v>
      </c>
      <c r="I171" s="301">
        <f t="shared" si="23"/>
        <v>2300</v>
      </c>
      <c r="J171" s="301">
        <f t="shared" si="23"/>
        <v>0</v>
      </c>
      <c r="K171" s="301">
        <f t="shared" si="23"/>
        <v>0</v>
      </c>
      <c r="L171" s="301">
        <f t="shared" si="23"/>
        <v>0</v>
      </c>
    </row>
    <row r="172" spans="1:12" ht="13.5" thickBot="1">
      <c r="A172" s="140" t="s">
        <v>84</v>
      </c>
      <c r="B172" s="90" t="s">
        <v>724</v>
      </c>
      <c r="C172" s="91"/>
      <c r="D172" s="117">
        <v>717001</v>
      </c>
      <c r="E172" s="93" t="s">
        <v>915</v>
      </c>
      <c r="F172" s="294">
        <v>0</v>
      </c>
      <c r="G172" s="294"/>
      <c r="H172" s="293"/>
      <c r="I172" s="293">
        <v>2300</v>
      </c>
      <c r="J172" s="524"/>
      <c r="K172" s="295">
        <v>0</v>
      </c>
      <c r="L172" s="295">
        <v>0</v>
      </c>
    </row>
    <row r="173" spans="1:12" ht="13.5" thickBot="1">
      <c r="A173" s="140" t="s">
        <v>77</v>
      </c>
      <c r="B173" s="81"/>
      <c r="C173" s="141" t="s">
        <v>380</v>
      </c>
      <c r="D173" s="695" t="s">
        <v>916</v>
      </c>
      <c r="E173" s="695"/>
      <c r="F173" s="373">
        <f>F174</f>
        <v>0</v>
      </c>
      <c r="G173" s="373">
        <f aca="true" t="shared" si="24" ref="G173:L173">G174</f>
        <v>0</v>
      </c>
      <c r="H173" s="373">
        <f t="shared" si="24"/>
        <v>0</v>
      </c>
      <c r="I173" s="373">
        <f t="shared" si="24"/>
        <v>5582.4</v>
      </c>
      <c r="J173" s="593">
        <f t="shared" si="24"/>
        <v>40000</v>
      </c>
      <c r="K173" s="373">
        <f t="shared" si="24"/>
        <v>100000</v>
      </c>
      <c r="L173" s="373">
        <f t="shared" si="24"/>
        <v>0</v>
      </c>
    </row>
    <row r="174" spans="1:12" ht="13.5" thickBot="1">
      <c r="A174" s="140" t="s">
        <v>82</v>
      </c>
      <c r="B174" s="140"/>
      <c r="C174" s="101"/>
      <c r="D174" s="684" t="s">
        <v>414</v>
      </c>
      <c r="E174" s="684"/>
      <c r="F174" s="301">
        <f>SUM(F175:F178)</f>
        <v>0</v>
      </c>
      <c r="G174" s="301">
        <f aca="true" t="shared" si="25" ref="G174:L174">SUM(G175:G178)</f>
        <v>0</v>
      </c>
      <c r="H174" s="301">
        <f t="shared" si="25"/>
        <v>0</v>
      </c>
      <c r="I174" s="301">
        <f t="shared" si="25"/>
        <v>5582.4</v>
      </c>
      <c r="J174" s="301">
        <f t="shared" si="25"/>
        <v>40000</v>
      </c>
      <c r="K174" s="301">
        <f t="shared" si="25"/>
        <v>100000</v>
      </c>
      <c r="L174" s="301">
        <f t="shared" si="25"/>
        <v>0</v>
      </c>
    </row>
    <row r="175" spans="1:12" ht="13.5" thickBot="1">
      <c r="A175" s="140" t="s">
        <v>84</v>
      </c>
      <c r="B175" s="91" t="s">
        <v>724</v>
      </c>
      <c r="C175" s="91"/>
      <c r="D175" s="117">
        <v>717002</v>
      </c>
      <c r="E175" s="91" t="s">
        <v>872</v>
      </c>
      <c r="F175" s="294">
        <v>0</v>
      </c>
      <c r="G175" s="294"/>
      <c r="H175" s="293"/>
      <c r="I175" s="293"/>
      <c r="J175" s="524">
        <v>20000</v>
      </c>
      <c r="K175" s="293">
        <v>100000</v>
      </c>
      <c r="L175" s="293"/>
    </row>
    <row r="176" spans="1:12" ht="13.5" thickBot="1">
      <c r="A176" s="140" t="s">
        <v>86</v>
      </c>
      <c r="B176" s="91" t="s">
        <v>724</v>
      </c>
      <c r="C176" s="91"/>
      <c r="D176" s="117">
        <v>717001</v>
      </c>
      <c r="E176" s="91" t="s">
        <v>716</v>
      </c>
      <c r="F176" s="294"/>
      <c r="G176" s="294"/>
      <c r="H176" s="293"/>
      <c r="I176" s="293"/>
      <c r="J176" s="524">
        <v>20000</v>
      </c>
      <c r="K176" s="293"/>
      <c r="L176" s="293"/>
    </row>
    <row r="177" spans="1:12" ht="13.5" thickBot="1">
      <c r="A177" s="140" t="s">
        <v>88</v>
      </c>
      <c r="B177" s="91" t="s">
        <v>724</v>
      </c>
      <c r="C177" s="91"/>
      <c r="D177" s="117">
        <v>717002</v>
      </c>
      <c r="E177" s="91" t="s">
        <v>958</v>
      </c>
      <c r="F177" s="294"/>
      <c r="G177" s="294"/>
      <c r="H177" s="293"/>
      <c r="I177" s="293"/>
      <c r="J177" s="524"/>
      <c r="K177" s="293"/>
      <c r="L177" s="293"/>
    </row>
    <row r="178" spans="1:12" ht="12.75">
      <c r="A178" s="140" t="s">
        <v>90</v>
      </c>
      <c r="B178" s="90" t="s">
        <v>724</v>
      </c>
      <c r="C178" s="91"/>
      <c r="D178" s="117">
        <v>717001</v>
      </c>
      <c r="E178" s="93" t="s">
        <v>935</v>
      </c>
      <c r="F178" s="294">
        <v>0</v>
      </c>
      <c r="G178" s="294"/>
      <c r="H178" s="293"/>
      <c r="I178" s="293">
        <v>5582.4</v>
      </c>
      <c r="J178" s="524"/>
      <c r="K178" s="295">
        <v>0</v>
      </c>
      <c r="L178" s="295">
        <v>0</v>
      </c>
    </row>
    <row r="222" ht="12.75"/>
    <row r="223" ht="12.75"/>
    <row r="224" ht="12.75"/>
    <row r="225" ht="12.75"/>
    <row r="246" ht="12.75"/>
    <row r="247" ht="12.75"/>
    <row r="248" ht="12.75"/>
    <row r="249" ht="12.75"/>
  </sheetData>
  <sheetProtection selectLockedCells="1" selectUnlockedCells="1"/>
  <mergeCells count="45">
    <mergeCell ref="D10:E10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J5:J6"/>
    <mergeCell ref="K5:K6"/>
    <mergeCell ref="L5:L6"/>
    <mergeCell ref="B7:E7"/>
    <mergeCell ref="C8:E8"/>
    <mergeCell ref="D9:E9"/>
    <mergeCell ref="I5:I6"/>
    <mergeCell ref="D35:E35"/>
    <mergeCell ref="D59:E59"/>
    <mergeCell ref="D83:E83"/>
    <mergeCell ref="D88:E88"/>
    <mergeCell ref="D104:E104"/>
    <mergeCell ref="J166:J167"/>
    <mergeCell ref="I166:I167"/>
    <mergeCell ref="F164:L164"/>
    <mergeCell ref="F165:L165"/>
    <mergeCell ref="K166:K167"/>
    <mergeCell ref="D108:E108"/>
    <mergeCell ref="D112:E112"/>
    <mergeCell ref="D113:E113"/>
    <mergeCell ref="D124:E124"/>
    <mergeCell ref="A162:K162"/>
    <mergeCell ref="A164:A167"/>
    <mergeCell ref="B164:C167"/>
    <mergeCell ref="D164:E167"/>
    <mergeCell ref="D173:E173"/>
    <mergeCell ref="D174:E174"/>
    <mergeCell ref="L166:L167"/>
    <mergeCell ref="B168:E168"/>
    <mergeCell ref="C169:E169"/>
    <mergeCell ref="D170:E170"/>
    <mergeCell ref="D171:E171"/>
    <mergeCell ref="F166:F167"/>
    <mergeCell ref="G166:G167"/>
    <mergeCell ref="H166:H167"/>
  </mergeCells>
  <printOptions horizontalCentered="1"/>
  <pageMargins left="0.2362204724409449" right="0.2362204724409449" top="0.15748031496062992" bottom="0.15748031496062992" header="0.5118110236220472" footer="0.5118110236220472"/>
  <pageSetup fitToHeight="2" fitToWidth="1" horizontalDpi="600" verticalDpi="600" orientation="portrait" paperSize="9" scale="6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zoomScale="110" zoomScaleNormal="110" zoomScalePageLayoutView="0" workbookViewId="0" topLeftCell="A31">
      <selection activeCell="P12" sqref="P12"/>
    </sheetView>
  </sheetViews>
  <sheetFormatPr defaultColWidth="11.57421875" defaultRowHeight="12.75"/>
  <cols>
    <col min="1" max="1" width="4.140625" style="0" customWidth="1"/>
    <col min="2" max="2" width="5.140625" style="0" customWidth="1"/>
    <col min="3" max="3" width="8.00390625" style="0" customWidth="1"/>
    <col min="4" max="4" width="7.00390625" style="0" customWidth="1"/>
    <col min="5" max="5" width="38.8515625" style="0" customWidth="1"/>
    <col min="6" max="6" width="11.140625" style="0" customWidth="1"/>
    <col min="7" max="7" width="11.00390625" style="0" customWidth="1"/>
    <col min="8" max="8" width="11.00390625" style="106" customWidth="1"/>
    <col min="9" max="9" width="11.00390625" style="0" customWidth="1"/>
    <col min="10" max="10" width="11.00390625" style="106" customWidth="1"/>
    <col min="11" max="12" width="11.7109375" style="0" customWidth="1"/>
  </cols>
  <sheetData>
    <row r="1" spans="8:9" ht="12.75">
      <c r="H1" s="148"/>
      <c r="I1" s="149"/>
    </row>
    <row r="2" spans="1:11" ht="21" thickBot="1">
      <c r="A2" s="686" t="s">
        <v>415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2" ht="12.75" customHeight="1" thickBot="1">
      <c r="A3" s="659"/>
      <c r="B3" s="660" t="s">
        <v>70</v>
      </c>
      <c r="C3" s="660"/>
      <c r="D3" s="661" t="s">
        <v>71</v>
      </c>
      <c r="E3" s="661"/>
      <c r="F3" s="694" t="s">
        <v>72</v>
      </c>
      <c r="G3" s="694"/>
      <c r="H3" s="694"/>
      <c r="I3" s="694"/>
      <c r="J3" s="694"/>
      <c r="K3" s="694"/>
      <c r="L3" s="694"/>
    </row>
    <row r="4" spans="1:12" ht="13.5" thickBot="1">
      <c r="A4" s="659"/>
      <c r="B4" s="659"/>
      <c r="C4" s="660"/>
      <c r="D4" s="661"/>
      <c r="E4" s="661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 thickBot="1">
      <c r="A5" s="659"/>
      <c r="B5" s="659"/>
      <c r="C5" s="660"/>
      <c r="D5" s="661"/>
      <c r="E5" s="661"/>
      <c r="F5" s="674" t="s">
        <v>756</v>
      </c>
      <c r="G5" s="674" t="s">
        <v>838</v>
      </c>
      <c r="H5" s="674" t="s">
        <v>839</v>
      </c>
      <c r="I5" s="675" t="s">
        <v>840</v>
      </c>
      <c r="J5" s="690" t="s">
        <v>732</v>
      </c>
      <c r="K5" s="690" t="s">
        <v>765</v>
      </c>
      <c r="L5" s="690" t="s">
        <v>841</v>
      </c>
    </row>
    <row r="6" spans="1:12" ht="36.75" customHeight="1" thickBot="1">
      <c r="A6" s="659"/>
      <c r="B6" s="659"/>
      <c r="C6" s="660"/>
      <c r="D6" s="661"/>
      <c r="E6" s="661"/>
      <c r="F6" s="674"/>
      <c r="G6" s="674"/>
      <c r="H6" s="674"/>
      <c r="I6" s="675"/>
      <c r="J6" s="690"/>
      <c r="K6" s="690"/>
      <c r="L6" s="704"/>
    </row>
    <row r="7" spans="1:12" ht="22.5" customHeight="1" thickBot="1">
      <c r="A7" s="78"/>
      <c r="B7" s="656" t="s">
        <v>416</v>
      </c>
      <c r="C7" s="656"/>
      <c r="D7" s="656"/>
      <c r="E7" s="656"/>
      <c r="F7" s="368">
        <f aca="true" t="shared" si="0" ref="F7:L7">F8+F31</f>
        <v>57361.41</v>
      </c>
      <c r="G7" s="368">
        <f t="shared" si="0"/>
        <v>73174.53</v>
      </c>
      <c r="H7" s="368">
        <f t="shared" si="0"/>
        <v>52600</v>
      </c>
      <c r="I7" s="368">
        <f t="shared" si="0"/>
        <v>58800</v>
      </c>
      <c r="J7" s="368">
        <f t="shared" si="0"/>
        <v>141510</v>
      </c>
      <c r="K7" s="612">
        <f t="shared" si="0"/>
        <v>132960</v>
      </c>
      <c r="L7" s="617">
        <f t="shared" si="0"/>
        <v>131860</v>
      </c>
    </row>
    <row r="8" spans="1:12" ht="13.5" thickBot="1">
      <c r="A8" s="150" t="s">
        <v>74</v>
      </c>
      <c r="B8" s="80" t="s">
        <v>107</v>
      </c>
      <c r="C8" s="669" t="s">
        <v>108</v>
      </c>
      <c r="D8" s="669"/>
      <c r="E8" s="669"/>
      <c r="F8" s="350">
        <f aca="true" t="shared" si="1" ref="F8:L8">SUM(F9)</f>
        <v>27123.58</v>
      </c>
      <c r="G8" s="350">
        <f t="shared" si="1"/>
        <v>35645.770000000004</v>
      </c>
      <c r="H8" s="350">
        <f t="shared" si="1"/>
        <v>39000</v>
      </c>
      <c r="I8" s="350">
        <f t="shared" si="1"/>
        <v>42000</v>
      </c>
      <c r="J8" s="350">
        <f t="shared" si="1"/>
        <v>110560</v>
      </c>
      <c r="K8" s="613">
        <f t="shared" si="1"/>
        <v>117860</v>
      </c>
      <c r="L8" s="618">
        <f t="shared" si="1"/>
        <v>117860</v>
      </c>
    </row>
    <row r="9" spans="1:12" ht="13.5" thickBot="1">
      <c r="A9" s="150" t="s">
        <v>77</v>
      </c>
      <c r="B9" s="81"/>
      <c r="C9" s="82" t="s">
        <v>861</v>
      </c>
      <c r="D9" s="666" t="s">
        <v>111</v>
      </c>
      <c r="E9" s="666"/>
      <c r="F9" s="288">
        <f aca="true" t="shared" si="2" ref="F9:L9">F10+F15+F20+F28</f>
        <v>27123.58</v>
      </c>
      <c r="G9" s="288">
        <f t="shared" si="2"/>
        <v>35645.770000000004</v>
      </c>
      <c r="H9" s="288">
        <f t="shared" si="2"/>
        <v>39000</v>
      </c>
      <c r="I9" s="288">
        <f t="shared" si="2"/>
        <v>42000</v>
      </c>
      <c r="J9" s="288">
        <f t="shared" si="2"/>
        <v>110560</v>
      </c>
      <c r="K9" s="614">
        <f t="shared" si="2"/>
        <v>117860</v>
      </c>
      <c r="L9" s="619">
        <f t="shared" si="2"/>
        <v>117860</v>
      </c>
    </row>
    <row r="10" spans="1:12" ht="13.5" thickBot="1">
      <c r="A10" s="150" t="s">
        <v>80</v>
      </c>
      <c r="B10" s="81"/>
      <c r="C10" s="85"/>
      <c r="D10" s="654" t="s">
        <v>417</v>
      </c>
      <c r="E10" s="654"/>
      <c r="F10" s="292">
        <f aca="true" t="shared" si="3" ref="F10:L10">SUM(F11:F14)</f>
        <v>25850.620000000003</v>
      </c>
      <c r="G10" s="292">
        <f t="shared" si="3"/>
        <v>34372.810000000005</v>
      </c>
      <c r="H10" s="292">
        <f t="shared" si="3"/>
        <v>36000</v>
      </c>
      <c r="I10" s="292">
        <f t="shared" si="3"/>
        <v>36000</v>
      </c>
      <c r="J10" s="292">
        <f t="shared" si="3"/>
        <v>43600</v>
      </c>
      <c r="K10" s="301">
        <f t="shared" si="3"/>
        <v>43600</v>
      </c>
      <c r="L10" s="620">
        <f t="shared" si="3"/>
        <v>43600</v>
      </c>
    </row>
    <row r="11" spans="1:12" ht="12.75" customHeight="1" thickBot="1">
      <c r="A11" s="150" t="s">
        <v>82</v>
      </c>
      <c r="B11" s="81" t="s">
        <v>724</v>
      </c>
      <c r="C11" s="85"/>
      <c r="D11" s="110">
        <v>637026</v>
      </c>
      <c r="E11" s="85" t="s">
        <v>418</v>
      </c>
      <c r="F11" s="289">
        <v>22710.97</v>
      </c>
      <c r="G11" s="289">
        <v>32001.09</v>
      </c>
      <c r="H11" s="290">
        <v>26000</v>
      </c>
      <c r="I11" s="294">
        <v>26000</v>
      </c>
      <c r="J11" s="555">
        <v>33600</v>
      </c>
      <c r="K11" s="290">
        <v>33600</v>
      </c>
      <c r="L11" s="418">
        <v>33600</v>
      </c>
    </row>
    <row r="12" spans="1:12" ht="13.5" thickBot="1">
      <c r="A12" s="150" t="s">
        <v>84</v>
      </c>
      <c r="B12" s="81" t="s">
        <v>724</v>
      </c>
      <c r="C12" s="85"/>
      <c r="D12" s="110">
        <v>637026</v>
      </c>
      <c r="E12" s="85" t="s">
        <v>419</v>
      </c>
      <c r="F12" s="289">
        <v>849.48</v>
      </c>
      <c r="G12" s="289">
        <v>312.17</v>
      </c>
      <c r="H12" s="290">
        <v>7000</v>
      </c>
      <c r="I12" s="290">
        <v>7000</v>
      </c>
      <c r="J12" s="555">
        <v>7000</v>
      </c>
      <c r="K12" s="290">
        <v>7000</v>
      </c>
      <c r="L12" s="418">
        <v>7000</v>
      </c>
    </row>
    <row r="13" spans="1:12" ht="13.5" thickBot="1">
      <c r="A13" s="150" t="s">
        <v>86</v>
      </c>
      <c r="B13" s="81" t="s">
        <v>724</v>
      </c>
      <c r="C13" s="85"/>
      <c r="D13" s="110">
        <v>637026</v>
      </c>
      <c r="E13" s="85" t="s">
        <v>420</v>
      </c>
      <c r="F13" s="289">
        <v>968.77</v>
      </c>
      <c r="G13" s="289">
        <v>534.82</v>
      </c>
      <c r="H13" s="290">
        <v>1500</v>
      </c>
      <c r="I13" s="290">
        <v>1500</v>
      </c>
      <c r="J13" s="555">
        <v>1500</v>
      </c>
      <c r="K13" s="290">
        <v>1500</v>
      </c>
      <c r="L13" s="418">
        <v>1500</v>
      </c>
    </row>
    <row r="14" spans="1:12" ht="13.5" thickBot="1">
      <c r="A14" s="150" t="s">
        <v>88</v>
      </c>
      <c r="B14" s="81" t="s">
        <v>724</v>
      </c>
      <c r="C14" s="85"/>
      <c r="D14" s="110">
        <v>637036</v>
      </c>
      <c r="E14" s="85" t="s">
        <v>421</v>
      </c>
      <c r="F14" s="289">
        <v>1321.4</v>
      </c>
      <c r="G14" s="289">
        <v>1524.73</v>
      </c>
      <c r="H14" s="290">
        <v>1500</v>
      </c>
      <c r="I14" s="290">
        <v>1500</v>
      </c>
      <c r="J14" s="555">
        <v>1500</v>
      </c>
      <c r="K14" s="290">
        <v>1500</v>
      </c>
      <c r="L14" s="418">
        <v>1500</v>
      </c>
    </row>
    <row r="15" spans="1:12" ht="13.5" thickBot="1">
      <c r="A15" s="150" t="s">
        <v>90</v>
      </c>
      <c r="B15" s="81"/>
      <c r="C15" s="85"/>
      <c r="D15" s="654" t="s">
        <v>857</v>
      </c>
      <c r="E15" s="654"/>
      <c r="F15" s="292">
        <f aca="true" t="shared" si="4" ref="F15:L15">SUM(F16:F19)</f>
        <v>0</v>
      </c>
      <c r="G15" s="292">
        <f t="shared" si="4"/>
        <v>0</v>
      </c>
      <c r="H15" s="292">
        <f t="shared" si="4"/>
        <v>0</v>
      </c>
      <c r="I15" s="292">
        <f t="shared" si="4"/>
        <v>3000</v>
      </c>
      <c r="J15" s="292">
        <f t="shared" si="4"/>
        <v>54060</v>
      </c>
      <c r="K15" s="301">
        <f t="shared" si="4"/>
        <v>61360</v>
      </c>
      <c r="L15" s="620">
        <f t="shared" si="4"/>
        <v>61360</v>
      </c>
    </row>
    <row r="16" spans="1:12" ht="13.5" thickBot="1">
      <c r="A16" s="150" t="s">
        <v>92</v>
      </c>
      <c r="B16" s="81" t="s">
        <v>724</v>
      </c>
      <c r="C16" s="85"/>
      <c r="D16" s="110">
        <v>610</v>
      </c>
      <c r="E16" s="85" t="s">
        <v>860</v>
      </c>
      <c r="F16" s="289"/>
      <c r="G16" s="289"/>
      <c r="H16" s="290"/>
      <c r="I16" s="294"/>
      <c r="J16" s="555">
        <v>36000</v>
      </c>
      <c r="K16" s="290">
        <v>40000</v>
      </c>
      <c r="L16" s="418">
        <v>40000</v>
      </c>
    </row>
    <row r="17" spans="1:12" ht="13.5" thickBot="1">
      <c r="A17" s="150" t="s">
        <v>94</v>
      </c>
      <c r="B17" s="81" t="s">
        <v>724</v>
      </c>
      <c r="C17" s="85"/>
      <c r="D17" s="110">
        <v>620</v>
      </c>
      <c r="E17" s="85" t="s">
        <v>87</v>
      </c>
      <c r="F17" s="289"/>
      <c r="G17" s="289"/>
      <c r="H17" s="290"/>
      <c r="I17" s="290"/>
      <c r="J17" s="555">
        <v>12600</v>
      </c>
      <c r="K17" s="290">
        <v>13900</v>
      </c>
      <c r="L17" s="418">
        <v>13900</v>
      </c>
    </row>
    <row r="18" spans="1:12" ht="13.5" thickBot="1">
      <c r="A18" s="150" t="s">
        <v>156</v>
      </c>
      <c r="B18" s="81"/>
      <c r="C18" s="85"/>
      <c r="D18" s="110">
        <v>637014</v>
      </c>
      <c r="E18" s="85" t="s">
        <v>93</v>
      </c>
      <c r="F18" s="289"/>
      <c r="G18" s="289"/>
      <c r="H18" s="290"/>
      <c r="I18" s="290"/>
      <c r="J18" s="555">
        <v>460</v>
      </c>
      <c r="K18" s="290">
        <v>460</v>
      </c>
      <c r="L18" s="418">
        <v>460</v>
      </c>
    </row>
    <row r="19" spans="1:12" ht="13.5" thickBot="1">
      <c r="A19" s="150" t="s">
        <v>193</v>
      </c>
      <c r="B19" s="81" t="s">
        <v>724</v>
      </c>
      <c r="C19" s="85"/>
      <c r="D19" s="110">
        <v>637036</v>
      </c>
      <c r="E19" s="85" t="s">
        <v>859</v>
      </c>
      <c r="F19" s="289"/>
      <c r="G19" s="289"/>
      <c r="H19" s="290"/>
      <c r="I19" s="290">
        <v>3000</v>
      </c>
      <c r="J19" s="555">
        <v>5000</v>
      </c>
      <c r="K19" s="290">
        <v>7000</v>
      </c>
      <c r="L19" s="418">
        <v>7000</v>
      </c>
    </row>
    <row r="20" spans="1:12" ht="13.5" thickBot="1">
      <c r="A20" s="150" t="s">
        <v>158</v>
      </c>
      <c r="B20" s="81"/>
      <c r="C20" s="85"/>
      <c r="D20" s="654" t="s">
        <v>921</v>
      </c>
      <c r="E20" s="654"/>
      <c r="F20" s="292">
        <f aca="true" t="shared" si="5" ref="F20:L20">SUM(F21:F23)</f>
        <v>0</v>
      </c>
      <c r="G20" s="292">
        <f t="shared" si="5"/>
        <v>0</v>
      </c>
      <c r="H20" s="292">
        <f t="shared" si="5"/>
        <v>0</v>
      </c>
      <c r="I20" s="292">
        <f t="shared" si="5"/>
        <v>0</v>
      </c>
      <c r="J20" s="292">
        <f t="shared" si="5"/>
        <v>9900</v>
      </c>
      <c r="K20" s="301">
        <f t="shared" si="5"/>
        <v>9900</v>
      </c>
      <c r="L20" s="620">
        <f t="shared" si="5"/>
        <v>9900</v>
      </c>
    </row>
    <row r="21" spans="1:12" ht="13.5" thickBot="1">
      <c r="A21" s="150" t="s">
        <v>161</v>
      </c>
      <c r="B21" s="81" t="s">
        <v>724</v>
      </c>
      <c r="C21" s="85"/>
      <c r="D21" s="110">
        <v>610</v>
      </c>
      <c r="E21" s="85" t="s">
        <v>860</v>
      </c>
      <c r="F21" s="289"/>
      <c r="G21" s="289"/>
      <c r="H21" s="290"/>
      <c r="I21" s="294"/>
      <c r="J21" s="555">
        <v>7400</v>
      </c>
      <c r="K21" s="290">
        <v>7400</v>
      </c>
      <c r="L21" s="418">
        <v>7400</v>
      </c>
    </row>
    <row r="22" spans="1:12" ht="13.5" thickBot="1">
      <c r="A22" s="150" t="s">
        <v>96</v>
      </c>
      <c r="B22" s="81" t="s">
        <v>724</v>
      </c>
      <c r="C22" s="85"/>
      <c r="D22" s="110">
        <v>620</v>
      </c>
      <c r="E22" s="85" t="s">
        <v>87</v>
      </c>
      <c r="F22" s="289"/>
      <c r="G22" s="289"/>
      <c r="H22" s="290"/>
      <c r="I22" s="290"/>
      <c r="J22" s="555">
        <v>2300</v>
      </c>
      <c r="K22" s="290">
        <v>2300</v>
      </c>
      <c r="L22" s="418">
        <v>2300</v>
      </c>
    </row>
    <row r="23" spans="1:12" ht="13.5" thickBot="1">
      <c r="A23" s="150" t="s">
        <v>99</v>
      </c>
      <c r="B23" s="81" t="s">
        <v>724</v>
      </c>
      <c r="C23" s="85"/>
      <c r="D23" s="110">
        <v>637014</v>
      </c>
      <c r="E23" s="85" t="s">
        <v>93</v>
      </c>
      <c r="F23" s="289"/>
      <c r="G23" s="289"/>
      <c r="H23" s="290"/>
      <c r="I23" s="290"/>
      <c r="J23" s="555">
        <v>200</v>
      </c>
      <c r="K23" s="290">
        <v>200</v>
      </c>
      <c r="L23" s="418">
        <v>200</v>
      </c>
    </row>
    <row r="24" spans="1:12" ht="13.5" thickBot="1">
      <c r="A24" s="150" t="s">
        <v>100</v>
      </c>
      <c r="B24" s="81"/>
      <c r="C24" s="85"/>
      <c r="D24" s="654" t="s">
        <v>858</v>
      </c>
      <c r="E24" s="654"/>
      <c r="F24" s="292">
        <f aca="true" t="shared" si="6" ref="F24:L24">SUM(F25:F27)</f>
        <v>0</v>
      </c>
      <c r="G24" s="292">
        <f t="shared" si="6"/>
        <v>0</v>
      </c>
      <c r="H24" s="292">
        <f t="shared" si="6"/>
        <v>0</v>
      </c>
      <c r="I24" s="292">
        <f t="shared" si="6"/>
        <v>0</v>
      </c>
      <c r="J24" s="292">
        <f t="shared" si="6"/>
        <v>11700</v>
      </c>
      <c r="K24" s="301">
        <f t="shared" si="6"/>
        <v>12320</v>
      </c>
      <c r="L24" s="620">
        <f t="shared" si="6"/>
        <v>12700</v>
      </c>
    </row>
    <row r="25" spans="1:13" ht="13.5" thickBot="1">
      <c r="A25" s="150" t="s">
        <v>101</v>
      </c>
      <c r="B25" s="81" t="s">
        <v>724</v>
      </c>
      <c r="C25" s="85"/>
      <c r="D25" s="110">
        <v>610</v>
      </c>
      <c r="E25" s="85" t="s">
        <v>860</v>
      </c>
      <c r="F25" s="289"/>
      <c r="G25" s="289"/>
      <c r="H25" s="290"/>
      <c r="I25" s="294"/>
      <c r="J25" s="555">
        <v>8500</v>
      </c>
      <c r="K25" s="290">
        <v>9000</v>
      </c>
      <c r="L25" s="418">
        <v>9500</v>
      </c>
      <c r="M25" s="589"/>
    </row>
    <row r="26" spans="1:12" ht="13.5" thickBot="1">
      <c r="A26" s="150" t="s">
        <v>102</v>
      </c>
      <c r="B26" s="81" t="s">
        <v>724</v>
      </c>
      <c r="C26" s="85"/>
      <c r="D26" s="110">
        <v>620</v>
      </c>
      <c r="E26" s="85" t="s">
        <v>87</v>
      </c>
      <c r="F26" s="289"/>
      <c r="G26" s="289"/>
      <c r="H26" s="290"/>
      <c r="I26" s="290"/>
      <c r="J26" s="555">
        <v>3000</v>
      </c>
      <c r="K26" s="290">
        <f>J26*1.04</f>
        <v>3120</v>
      </c>
      <c r="L26" s="418">
        <v>3000</v>
      </c>
    </row>
    <row r="27" spans="1:12" ht="13.5" thickBot="1">
      <c r="A27" s="150" t="s">
        <v>103</v>
      </c>
      <c r="B27" s="81" t="s">
        <v>724</v>
      </c>
      <c r="C27" s="85"/>
      <c r="D27" s="110">
        <v>637014</v>
      </c>
      <c r="E27" s="85" t="s">
        <v>93</v>
      </c>
      <c r="F27" s="289"/>
      <c r="G27" s="289"/>
      <c r="H27" s="290"/>
      <c r="I27" s="290"/>
      <c r="J27" s="555">
        <v>200</v>
      </c>
      <c r="K27" s="290">
        <v>200</v>
      </c>
      <c r="L27" s="418">
        <v>200</v>
      </c>
    </row>
    <row r="28" spans="1:12" ht="13.5" thickBot="1">
      <c r="A28" s="150" t="s">
        <v>104</v>
      </c>
      <c r="B28" s="81"/>
      <c r="C28" s="85"/>
      <c r="D28" s="654" t="s">
        <v>422</v>
      </c>
      <c r="E28" s="654"/>
      <c r="F28" s="292">
        <f aca="true" t="shared" si="7" ref="F28:L28">SUM(F29:F30)</f>
        <v>1272.96</v>
      </c>
      <c r="G28" s="292">
        <f t="shared" si="7"/>
        <v>1272.96</v>
      </c>
      <c r="H28" s="292">
        <f t="shared" si="7"/>
        <v>3000</v>
      </c>
      <c r="I28" s="292">
        <f t="shared" si="7"/>
        <v>3000</v>
      </c>
      <c r="J28" s="292">
        <f t="shared" si="7"/>
        <v>3000</v>
      </c>
      <c r="K28" s="301">
        <f t="shared" si="7"/>
        <v>3000</v>
      </c>
      <c r="L28" s="620">
        <f t="shared" si="7"/>
        <v>3000</v>
      </c>
    </row>
    <row r="29" spans="1:12" ht="13.5" thickBot="1">
      <c r="A29" s="150" t="s">
        <v>105</v>
      </c>
      <c r="B29" s="81" t="s">
        <v>724</v>
      </c>
      <c r="C29" s="85"/>
      <c r="D29" s="110">
        <v>637003</v>
      </c>
      <c r="E29" s="85" t="s">
        <v>423</v>
      </c>
      <c r="F29" s="289">
        <v>1272.96</v>
      </c>
      <c r="G29" s="289">
        <v>1272.96</v>
      </c>
      <c r="H29" s="290">
        <v>1000</v>
      </c>
      <c r="I29" s="290">
        <v>1000</v>
      </c>
      <c r="J29" s="555">
        <v>1000</v>
      </c>
      <c r="K29" s="290">
        <v>1000</v>
      </c>
      <c r="L29" s="418">
        <v>1000</v>
      </c>
    </row>
    <row r="30" spans="1:12" ht="13.5" thickBot="1">
      <c r="A30" s="150" t="s">
        <v>109</v>
      </c>
      <c r="B30" s="81" t="s">
        <v>724</v>
      </c>
      <c r="C30" s="85"/>
      <c r="D30" s="110">
        <v>637003</v>
      </c>
      <c r="E30" s="85" t="s">
        <v>424</v>
      </c>
      <c r="F30" s="289"/>
      <c r="G30" s="289"/>
      <c r="H30" s="290">
        <v>2000</v>
      </c>
      <c r="I30" s="290">
        <v>2000</v>
      </c>
      <c r="J30" s="555">
        <v>2000</v>
      </c>
      <c r="K30" s="290">
        <v>2000</v>
      </c>
      <c r="L30" s="418">
        <v>2000</v>
      </c>
    </row>
    <row r="31" spans="1:12" ht="13.5" thickBot="1">
      <c r="A31" s="150" t="s">
        <v>112</v>
      </c>
      <c r="B31" s="80" t="s">
        <v>208</v>
      </c>
      <c r="C31" s="669" t="s">
        <v>425</v>
      </c>
      <c r="D31" s="669"/>
      <c r="E31" s="669"/>
      <c r="F31" s="354">
        <f aca="true" t="shared" si="8" ref="F31:L31">SUM(F32+F37)</f>
        <v>30237.83</v>
      </c>
      <c r="G31" s="354">
        <f t="shared" si="8"/>
        <v>37528.76</v>
      </c>
      <c r="H31" s="354">
        <f t="shared" si="8"/>
        <v>13600</v>
      </c>
      <c r="I31" s="354">
        <f t="shared" si="8"/>
        <v>16800</v>
      </c>
      <c r="J31" s="354">
        <f t="shared" si="8"/>
        <v>30950</v>
      </c>
      <c r="K31" s="615">
        <f t="shared" si="8"/>
        <v>15100</v>
      </c>
      <c r="L31" s="618">
        <f t="shared" si="8"/>
        <v>14000</v>
      </c>
    </row>
    <row r="32" spans="1:12" ht="13.5" thickBot="1">
      <c r="A32" s="150" t="s">
        <v>114</v>
      </c>
      <c r="B32" s="81"/>
      <c r="C32" s="82" t="s">
        <v>426</v>
      </c>
      <c r="D32" s="666" t="s">
        <v>427</v>
      </c>
      <c r="E32" s="666"/>
      <c r="F32" s="288">
        <f aca="true" t="shared" si="9" ref="F32:L32">SUM(F33)</f>
        <v>1535.88</v>
      </c>
      <c r="G32" s="288">
        <f t="shared" si="9"/>
        <v>3628</v>
      </c>
      <c r="H32" s="288">
        <f t="shared" si="9"/>
        <v>2700</v>
      </c>
      <c r="I32" s="288">
        <f t="shared" si="9"/>
        <v>2700</v>
      </c>
      <c r="J32" s="288">
        <f t="shared" si="9"/>
        <v>2600</v>
      </c>
      <c r="K32" s="614">
        <f t="shared" si="9"/>
        <v>2800</v>
      </c>
      <c r="L32" s="619">
        <f t="shared" si="9"/>
        <v>2800</v>
      </c>
    </row>
    <row r="33" spans="1:12" ht="13.5" thickBot="1">
      <c r="A33" s="150" t="s">
        <v>116</v>
      </c>
      <c r="B33" s="81"/>
      <c r="C33" s="85"/>
      <c r="D33" s="654" t="s">
        <v>428</v>
      </c>
      <c r="E33" s="654"/>
      <c r="F33" s="292">
        <f aca="true" t="shared" si="10" ref="F33:L33">SUM(F34:F36)</f>
        <v>1535.88</v>
      </c>
      <c r="G33" s="292">
        <f t="shared" si="10"/>
        <v>3628</v>
      </c>
      <c r="H33" s="292">
        <f t="shared" si="10"/>
        <v>2700</v>
      </c>
      <c r="I33" s="292">
        <f t="shared" si="10"/>
        <v>2700</v>
      </c>
      <c r="J33" s="292">
        <f t="shared" si="10"/>
        <v>2600</v>
      </c>
      <c r="K33" s="301">
        <f t="shared" si="10"/>
        <v>2800</v>
      </c>
      <c r="L33" s="620">
        <f t="shared" si="10"/>
        <v>2800</v>
      </c>
    </row>
    <row r="34" spans="1:12" ht="12.75" customHeight="1" thickBot="1">
      <c r="A34" s="150" t="s">
        <v>118</v>
      </c>
      <c r="B34" s="81" t="s">
        <v>724</v>
      </c>
      <c r="C34" s="85"/>
      <c r="D34" s="110">
        <v>633006</v>
      </c>
      <c r="E34" s="85" t="s">
        <v>95</v>
      </c>
      <c r="F34" s="289">
        <v>108.49</v>
      </c>
      <c r="G34" s="289">
        <v>38</v>
      </c>
      <c r="H34" s="290">
        <v>300</v>
      </c>
      <c r="I34" s="290">
        <v>300</v>
      </c>
      <c r="J34" s="555">
        <v>300</v>
      </c>
      <c r="K34" s="290">
        <v>300</v>
      </c>
      <c r="L34" s="418">
        <v>300</v>
      </c>
    </row>
    <row r="35" spans="1:12" ht="13.5" thickBot="1">
      <c r="A35" s="150" t="s">
        <v>120</v>
      </c>
      <c r="B35" s="81" t="s">
        <v>724</v>
      </c>
      <c r="C35" s="85"/>
      <c r="D35" s="110">
        <v>633010</v>
      </c>
      <c r="E35" s="85" t="s">
        <v>430</v>
      </c>
      <c r="F35" s="289">
        <v>0</v>
      </c>
      <c r="G35" s="289"/>
      <c r="H35" s="290">
        <v>400</v>
      </c>
      <c r="I35" s="290">
        <v>400</v>
      </c>
      <c r="J35" s="555">
        <v>300</v>
      </c>
      <c r="K35" s="290">
        <v>500</v>
      </c>
      <c r="L35" s="418">
        <v>500</v>
      </c>
    </row>
    <row r="36" spans="1:12" ht="13.5" thickBot="1">
      <c r="A36" s="150" t="s">
        <v>122</v>
      </c>
      <c r="B36" s="81" t="s">
        <v>724</v>
      </c>
      <c r="C36" s="85"/>
      <c r="D36" s="110">
        <v>637026</v>
      </c>
      <c r="E36" s="85" t="s">
        <v>431</v>
      </c>
      <c r="F36" s="289">
        <v>1427.39</v>
      </c>
      <c r="G36" s="289">
        <v>3590</v>
      </c>
      <c r="H36" s="290">
        <v>2000</v>
      </c>
      <c r="I36" s="290">
        <v>2000</v>
      </c>
      <c r="J36" s="555">
        <v>2000</v>
      </c>
      <c r="K36" s="290">
        <v>2000</v>
      </c>
      <c r="L36" s="418">
        <v>2000</v>
      </c>
    </row>
    <row r="37" spans="1:12" ht="13.5" thickBot="1">
      <c r="A37" s="150" t="s">
        <v>124</v>
      </c>
      <c r="B37" s="81"/>
      <c r="C37" s="82" t="s">
        <v>432</v>
      </c>
      <c r="D37" s="666" t="s">
        <v>433</v>
      </c>
      <c r="E37" s="666"/>
      <c r="F37" s="288">
        <f aca="true" t="shared" si="11" ref="F37:L37">F38+F44+F48+F51+F63+F66+F69+F75</f>
        <v>28701.95</v>
      </c>
      <c r="G37" s="288">
        <f t="shared" si="11"/>
        <v>33900.76</v>
      </c>
      <c r="H37" s="288">
        <f t="shared" si="11"/>
        <v>10900</v>
      </c>
      <c r="I37" s="288">
        <f t="shared" si="11"/>
        <v>14100</v>
      </c>
      <c r="J37" s="288">
        <f t="shared" si="11"/>
        <v>28350</v>
      </c>
      <c r="K37" s="614">
        <f t="shared" si="11"/>
        <v>12300</v>
      </c>
      <c r="L37" s="619">
        <f t="shared" si="11"/>
        <v>11200</v>
      </c>
    </row>
    <row r="38" spans="1:12" ht="13.5" thickBot="1">
      <c r="A38" s="150" t="s">
        <v>126</v>
      </c>
      <c r="B38" s="81"/>
      <c r="C38" s="85"/>
      <c r="D38" s="654" t="s">
        <v>785</v>
      </c>
      <c r="E38" s="654"/>
      <c r="F38" s="292">
        <f aca="true" t="shared" si="12" ref="F38:L38">SUM(F39:F43)</f>
        <v>0</v>
      </c>
      <c r="G38" s="292">
        <f t="shared" si="12"/>
        <v>1643.6799999999998</v>
      </c>
      <c r="H38" s="292">
        <f t="shared" si="12"/>
        <v>1900</v>
      </c>
      <c r="I38" s="292">
        <f t="shared" si="12"/>
        <v>1900</v>
      </c>
      <c r="J38" s="292">
        <f t="shared" si="12"/>
        <v>1900</v>
      </c>
      <c r="K38" s="301">
        <f t="shared" si="12"/>
        <v>1700</v>
      </c>
      <c r="L38" s="620">
        <f t="shared" si="12"/>
        <v>1700</v>
      </c>
    </row>
    <row r="39" spans="1:12" ht="13.5" thickBot="1">
      <c r="A39" s="150" t="s">
        <v>128</v>
      </c>
      <c r="B39" s="81" t="s">
        <v>724</v>
      </c>
      <c r="C39" s="85"/>
      <c r="D39" s="110">
        <v>633001</v>
      </c>
      <c r="E39" s="85" t="s">
        <v>783</v>
      </c>
      <c r="F39" s="289"/>
      <c r="G39" s="289">
        <v>59.12</v>
      </c>
      <c r="H39" s="290"/>
      <c r="I39" s="290">
        <v>0</v>
      </c>
      <c r="J39" s="555"/>
      <c r="K39" s="311"/>
      <c r="L39" s="621"/>
    </row>
    <row r="40" spans="1:12" ht="13.5" thickBot="1">
      <c r="A40" s="150" t="s">
        <v>130</v>
      </c>
      <c r="B40" s="81" t="s">
        <v>724</v>
      </c>
      <c r="C40" s="85"/>
      <c r="D40" s="110">
        <v>633006</v>
      </c>
      <c r="E40" s="85" t="s">
        <v>95</v>
      </c>
      <c r="F40" s="289"/>
      <c r="G40" s="289"/>
      <c r="H40" s="290">
        <v>100</v>
      </c>
      <c r="I40" s="290">
        <v>100</v>
      </c>
      <c r="J40" s="555">
        <v>100</v>
      </c>
      <c r="K40" s="290">
        <v>100</v>
      </c>
      <c r="L40" s="418">
        <v>100</v>
      </c>
    </row>
    <row r="41" spans="1:12" ht="13.5" thickBot="1">
      <c r="A41" s="150" t="s">
        <v>131</v>
      </c>
      <c r="B41" s="81" t="s">
        <v>724</v>
      </c>
      <c r="C41" s="85"/>
      <c r="D41" s="110">
        <v>637004</v>
      </c>
      <c r="E41" s="85" t="s">
        <v>784</v>
      </c>
      <c r="F41" s="289"/>
      <c r="G41" s="289"/>
      <c r="H41" s="290">
        <v>300</v>
      </c>
      <c r="I41" s="290">
        <v>300</v>
      </c>
      <c r="J41" s="555">
        <v>300</v>
      </c>
      <c r="K41" s="290">
        <v>400</v>
      </c>
      <c r="L41" s="418">
        <v>400</v>
      </c>
    </row>
    <row r="42" spans="1:12" ht="13.5" thickBot="1">
      <c r="A42" s="150" t="s">
        <v>213</v>
      </c>
      <c r="B42" s="81" t="s">
        <v>724</v>
      </c>
      <c r="C42" s="85"/>
      <c r="D42" s="110">
        <v>637036</v>
      </c>
      <c r="E42" s="85" t="s">
        <v>327</v>
      </c>
      <c r="F42" s="289"/>
      <c r="G42" s="289">
        <v>1584.56</v>
      </c>
      <c r="H42" s="290">
        <v>1200</v>
      </c>
      <c r="I42" s="290">
        <v>1200</v>
      </c>
      <c r="J42" s="555">
        <v>1200</v>
      </c>
      <c r="K42" s="290">
        <v>1200</v>
      </c>
      <c r="L42" s="418">
        <v>1200</v>
      </c>
    </row>
    <row r="43" spans="1:12" ht="13.5" thickBot="1">
      <c r="A43" s="150" t="s">
        <v>133</v>
      </c>
      <c r="B43" s="81" t="s">
        <v>724</v>
      </c>
      <c r="C43" s="85"/>
      <c r="D43" s="110">
        <v>637002</v>
      </c>
      <c r="E43" s="85" t="s">
        <v>435</v>
      </c>
      <c r="F43" s="289"/>
      <c r="G43" s="289"/>
      <c r="H43" s="290">
        <v>300</v>
      </c>
      <c r="I43" s="290">
        <v>300</v>
      </c>
      <c r="J43" s="555">
        <v>300</v>
      </c>
      <c r="K43" s="311"/>
      <c r="L43" s="621"/>
    </row>
    <row r="44" spans="1:12" ht="13.5" thickBot="1">
      <c r="A44" s="150" t="s">
        <v>172</v>
      </c>
      <c r="B44" s="81"/>
      <c r="C44" s="85"/>
      <c r="D44" s="654" t="s">
        <v>741</v>
      </c>
      <c r="E44" s="654"/>
      <c r="F44" s="292">
        <f aca="true" t="shared" si="13" ref="F44:L46">SUM(F45:F45)</f>
        <v>0</v>
      </c>
      <c r="G44" s="292">
        <f t="shared" si="13"/>
        <v>0</v>
      </c>
      <c r="H44" s="292">
        <f t="shared" si="13"/>
        <v>500</v>
      </c>
      <c r="I44" s="292">
        <f t="shared" si="13"/>
        <v>500</v>
      </c>
      <c r="J44" s="292">
        <f t="shared" si="13"/>
        <v>500</v>
      </c>
      <c r="K44" s="301">
        <f t="shared" si="13"/>
        <v>500</v>
      </c>
      <c r="L44" s="620">
        <f t="shared" si="13"/>
        <v>500</v>
      </c>
    </row>
    <row r="45" spans="1:12" ht="13.5" thickBot="1">
      <c r="A45" s="150" t="s">
        <v>134</v>
      </c>
      <c r="B45" s="81" t="s">
        <v>724</v>
      </c>
      <c r="C45" s="85"/>
      <c r="D45" s="110">
        <v>637004</v>
      </c>
      <c r="E45" s="85" t="s">
        <v>171</v>
      </c>
      <c r="F45" s="289"/>
      <c r="G45" s="289"/>
      <c r="H45" s="290">
        <v>500</v>
      </c>
      <c r="I45" s="290">
        <v>500</v>
      </c>
      <c r="J45" s="555">
        <v>500</v>
      </c>
      <c r="K45" s="290">
        <v>500</v>
      </c>
      <c r="L45" s="418">
        <v>500</v>
      </c>
    </row>
    <row r="46" spans="1:12" ht="13.5" thickBot="1">
      <c r="A46" s="150" t="s">
        <v>135</v>
      </c>
      <c r="B46" s="81"/>
      <c r="C46" s="85"/>
      <c r="D46" s="654" t="s">
        <v>951</v>
      </c>
      <c r="E46" s="654"/>
      <c r="F46" s="292">
        <f t="shared" si="13"/>
        <v>0</v>
      </c>
      <c r="G46" s="292">
        <f t="shared" si="13"/>
        <v>0</v>
      </c>
      <c r="H46" s="292">
        <f t="shared" si="13"/>
        <v>500</v>
      </c>
      <c r="I46" s="292">
        <f t="shared" si="13"/>
        <v>500</v>
      </c>
      <c r="J46" s="292">
        <f t="shared" si="13"/>
        <v>700</v>
      </c>
      <c r="K46" s="301">
        <f t="shared" si="13"/>
        <v>500</v>
      </c>
      <c r="L46" s="620">
        <f t="shared" si="13"/>
        <v>500</v>
      </c>
    </row>
    <row r="47" spans="1:12" ht="13.5" thickBot="1">
      <c r="A47" s="150" t="s">
        <v>136</v>
      </c>
      <c r="B47" s="81" t="s">
        <v>724</v>
      </c>
      <c r="C47" s="85"/>
      <c r="D47" s="110">
        <v>637004</v>
      </c>
      <c r="E47" s="85" t="s">
        <v>171</v>
      </c>
      <c r="F47" s="289"/>
      <c r="G47" s="289"/>
      <c r="H47" s="290">
        <v>500</v>
      </c>
      <c r="I47" s="290">
        <v>500</v>
      </c>
      <c r="J47" s="555">
        <v>700</v>
      </c>
      <c r="K47" s="290">
        <v>500</v>
      </c>
      <c r="L47" s="418">
        <v>500</v>
      </c>
    </row>
    <row r="48" spans="1:12" ht="13.5" thickBot="1">
      <c r="A48" s="150" t="s">
        <v>177</v>
      </c>
      <c r="B48" s="81"/>
      <c r="C48" s="85"/>
      <c r="D48" s="654" t="s">
        <v>436</v>
      </c>
      <c r="E48" s="654"/>
      <c r="F48" s="292">
        <f aca="true" t="shared" si="14" ref="F48:L48">SUM(F49:F50)</f>
        <v>0</v>
      </c>
      <c r="G48" s="292">
        <f t="shared" si="14"/>
        <v>215.67</v>
      </c>
      <c r="H48" s="292">
        <f t="shared" si="14"/>
        <v>300</v>
      </c>
      <c r="I48" s="292">
        <f t="shared" si="14"/>
        <v>300</v>
      </c>
      <c r="J48" s="292">
        <f t="shared" si="14"/>
        <v>300</v>
      </c>
      <c r="K48" s="301">
        <f t="shared" si="14"/>
        <v>300</v>
      </c>
      <c r="L48" s="620">
        <f t="shared" si="14"/>
        <v>300</v>
      </c>
    </row>
    <row r="49" spans="1:12" ht="13.5" thickBot="1">
      <c r="A49" s="150" t="s">
        <v>180</v>
      </c>
      <c r="B49" s="81" t="s">
        <v>724</v>
      </c>
      <c r="C49" s="85"/>
      <c r="D49" s="110">
        <v>637036</v>
      </c>
      <c r="E49" s="85" t="s">
        <v>434</v>
      </c>
      <c r="F49" s="289"/>
      <c r="G49" s="289">
        <v>215.67</v>
      </c>
      <c r="H49" s="290">
        <v>200</v>
      </c>
      <c r="I49" s="290">
        <v>200</v>
      </c>
      <c r="J49" s="555">
        <v>200</v>
      </c>
      <c r="K49" s="290">
        <v>200</v>
      </c>
      <c r="L49" s="418">
        <v>200</v>
      </c>
    </row>
    <row r="50" spans="1:12" ht="13.5" thickBot="1">
      <c r="A50" s="150" t="s">
        <v>182</v>
      </c>
      <c r="B50" s="81" t="s">
        <v>724</v>
      </c>
      <c r="C50" s="85"/>
      <c r="D50" s="110">
        <v>633006</v>
      </c>
      <c r="E50" s="85" t="s">
        <v>429</v>
      </c>
      <c r="F50" s="289"/>
      <c r="G50" s="289"/>
      <c r="H50" s="290">
        <v>100</v>
      </c>
      <c r="I50" s="290">
        <v>100</v>
      </c>
      <c r="J50" s="555">
        <v>100</v>
      </c>
      <c r="K50" s="290">
        <v>100</v>
      </c>
      <c r="L50" s="418">
        <v>100</v>
      </c>
    </row>
    <row r="51" spans="1:12" ht="13.5" thickBot="1">
      <c r="A51" s="150" t="s">
        <v>138</v>
      </c>
      <c r="B51" s="81"/>
      <c r="C51" s="85"/>
      <c r="D51" s="654" t="s">
        <v>437</v>
      </c>
      <c r="E51" s="654"/>
      <c r="F51" s="292">
        <f aca="true" t="shared" si="15" ref="F51:L51">SUM(F52:F68)</f>
        <v>1262.41</v>
      </c>
      <c r="G51" s="292">
        <f t="shared" si="15"/>
        <v>4556.889999999999</v>
      </c>
      <c r="H51" s="292">
        <f t="shared" si="15"/>
        <v>5600</v>
      </c>
      <c r="I51" s="292">
        <f t="shared" si="15"/>
        <v>8300</v>
      </c>
      <c r="J51" s="292">
        <f t="shared" si="15"/>
        <v>21700</v>
      </c>
      <c r="K51" s="301">
        <f t="shared" si="15"/>
        <v>6400</v>
      </c>
      <c r="L51" s="620">
        <f t="shared" si="15"/>
        <v>5300</v>
      </c>
    </row>
    <row r="52" spans="1:12" ht="13.5" thickBot="1">
      <c r="A52" s="150" t="s">
        <v>215</v>
      </c>
      <c r="B52" s="81" t="s">
        <v>724</v>
      </c>
      <c r="C52" s="85"/>
      <c r="D52" s="110">
        <v>637036</v>
      </c>
      <c r="E52" s="85" t="s">
        <v>434</v>
      </c>
      <c r="F52" s="289">
        <v>1034.72</v>
      </c>
      <c r="G52" s="289">
        <v>1609.65</v>
      </c>
      <c r="H52" s="290">
        <v>1000</v>
      </c>
      <c r="I52" s="290">
        <v>3500</v>
      </c>
      <c r="J52" s="555">
        <v>3000</v>
      </c>
      <c r="K52" s="290">
        <v>1100</v>
      </c>
      <c r="L52" s="418">
        <v>100</v>
      </c>
    </row>
    <row r="53" spans="1:12" ht="13.5" thickBot="1">
      <c r="A53" s="150" t="s">
        <v>140</v>
      </c>
      <c r="B53" s="81" t="s">
        <v>724</v>
      </c>
      <c r="C53" s="85"/>
      <c r="D53" s="110">
        <v>633006</v>
      </c>
      <c r="E53" s="85" t="s">
        <v>95</v>
      </c>
      <c r="F53" s="289">
        <v>0</v>
      </c>
      <c r="G53" s="289">
        <v>370</v>
      </c>
      <c r="H53" s="290">
        <v>1000</v>
      </c>
      <c r="I53" s="294">
        <v>0</v>
      </c>
      <c r="J53" s="555">
        <v>2000</v>
      </c>
      <c r="K53" s="290">
        <v>1000</v>
      </c>
      <c r="L53" s="418">
        <v>1000</v>
      </c>
    </row>
    <row r="54" spans="1:12" ht="13.5" thickBot="1">
      <c r="A54" s="150" t="s">
        <v>141</v>
      </c>
      <c r="B54" s="81" t="s">
        <v>724</v>
      </c>
      <c r="C54" s="85"/>
      <c r="D54" s="110">
        <v>637006</v>
      </c>
      <c r="E54" s="85" t="s">
        <v>272</v>
      </c>
      <c r="F54" s="289"/>
      <c r="G54" s="289"/>
      <c r="H54" s="290">
        <v>1000</v>
      </c>
      <c r="I54" s="290">
        <v>1000</v>
      </c>
      <c r="J54" s="555">
        <v>1000</v>
      </c>
      <c r="K54" s="290">
        <v>100</v>
      </c>
      <c r="L54" s="418">
        <v>100</v>
      </c>
    </row>
    <row r="55" spans="1:16" ht="13.5" thickBot="1">
      <c r="A55" s="150" t="s">
        <v>142</v>
      </c>
      <c r="B55" s="81" t="s">
        <v>724</v>
      </c>
      <c r="C55" s="85"/>
      <c r="D55" s="110">
        <v>637004</v>
      </c>
      <c r="E55" s="85" t="s">
        <v>438</v>
      </c>
      <c r="F55" s="289">
        <v>0</v>
      </c>
      <c r="G55" s="289"/>
      <c r="H55" s="290">
        <v>0</v>
      </c>
      <c r="I55" s="290">
        <v>0</v>
      </c>
      <c r="J55" s="555">
        <v>1500</v>
      </c>
      <c r="K55" s="290">
        <v>1500</v>
      </c>
      <c r="L55" s="418">
        <v>1500</v>
      </c>
      <c r="P55" s="565"/>
    </row>
    <row r="56" spans="1:16" ht="13.5" thickBot="1">
      <c r="A56" s="150" t="s">
        <v>219</v>
      </c>
      <c r="B56" s="81" t="s">
        <v>724</v>
      </c>
      <c r="C56" s="85"/>
      <c r="D56" s="86">
        <v>614</v>
      </c>
      <c r="E56" s="85" t="s">
        <v>439</v>
      </c>
      <c r="F56" s="289">
        <v>190</v>
      </c>
      <c r="G56" s="289">
        <v>88.2</v>
      </c>
      <c r="H56" s="290">
        <v>500</v>
      </c>
      <c r="I56" s="290">
        <v>500</v>
      </c>
      <c r="J56" s="555">
        <v>500</v>
      </c>
      <c r="K56" s="290"/>
      <c r="L56" s="418"/>
      <c r="M56" s="72"/>
      <c r="P56" s="565"/>
    </row>
    <row r="57" spans="1:16" ht="13.5" thickBot="1">
      <c r="A57" s="150" t="s">
        <v>144</v>
      </c>
      <c r="B57" s="81" t="s">
        <v>724</v>
      </c>
      <c r="C57" s="85"/>
      <c r="D57" s="86">
        <v>637004</v>
      </c>
      <c r="E57" s="85" t="s">
        <v>171</v>
      </c>
      <c r="F57" s="289">
        <v>37.69</v>
      </c>
      <c r="G57" s="289">
        <v>1689.04</v>
      </c>
      <c r="H57" s="290">
        <v>100</v>
      </c>
      <c r="I57" s="290">
        <v>100</v>
      </c>
      <c r="J57" s="555">
        <v>100</v>
      </c>
      <c r="K57" s="290"/>
      <c r="L57" s="418"/>
      <c r="M57" s="72"/>
      <c r="P57" s="565"/>
    </row>
    <row r="58" spans="1:16" ht="13.5" thickBot="1">
      <c r="A58" s="150" t="s">
        <v>220</v>
      </c>
      <c r="B58" s="81" t="s">
        <v>724</v>
      </c>
      <c r="C58" s="85"/>
      <c r="D58" s="86">
        <v>637003</v>
      </c>
      <c r="E58" s="85" t="s">
        <v>942</v>
      </c>
      <c r="F58" s="289"/>
      <c r="G58" s="289"/>
      <c r="H58" s="290"/>
      <c r="I58" s="290"/>
      <c r="J58" s="555">
        <v>200</v>
      </c>
      <c r="K58" s="290"/>
      <c r="L58" s="418"/>
      <c r="M58" s="72"/>
      <c r="P58" s="565"/>
    </row>
    <row r="59" spans="1:16" ht="13.5" thickBot="1">
      <c r="A59" s="150" t="s">
        <v>146</v>
      </c>
      <c r="B59" s="81" t="s">
        <v>724</v>
      </c>
      <c r="C59" s="85"/>
      <c r="D59" s="86">
        <v>637004</v>
      </c>
      <c r="E59" s="85" t="s">
        <v>917</v>
      </c>
      <c r="F59" s="289"/>
      <c r="G59" s="289"/>
      <c r="H59" s="290">
        <v>1500</v>
      </c>
      <c r="I59" s="290">
        <v>800</v>
      </c>
      <c r="J59" s="555">
        <v>1600</v>
      </c>
      <c r="K59" s="290"/>
      <c r="L59" s="418"/>
      <c r="P59" s="565"/>
    </row>
    <row r="60" spans="1:16" ht="13.5" thickBot="1">
      <c r="A60" s="150" t="s">
        <v>222</v>
      </c>
      <c r="B60" s="81" t="s">
        <v>724</v>
      </c>
      <c r="C60" s="85"/>
      <c r="D60" s="110">
        <v>637004</v>
      </c>
      <c r="E60" s="85" t="s">
        <v>440</v>
      </c>
      <c r="F60" s="289"/>
      <c r="G60" s="289">
        <v>800</v>
      </c>
      <c r="H60" s="290"/>
      <c r="I60" s="290"/>
      <c r="J60" s="555">
        <v>2000</v>
      </c>
      <c r="K60" s="290"/>
      <c r="L60" s="418"/>
      <c r="P60" s="565"/>
    </row>
    <row r="61" spans="1:16" ht="12.75" customHeight="1" thickBot="1">
      <c r="A61" s="150" t="s">
        <v>223</v>
      </c>
      <c r="B61" s="81" t="s">
        <v>779</v>
      </c>
      <c r="C61" s="85"/>
      <c r="D61" s="110">
        <v>637002</v>
      </c>
      <c r="E61" s="85" t="s">
        <v>435</v>
      </c>
      <c r="F61" s="289"/>
      <c r="G61" s="289"/>
      <c r="H61" s="290">
        <v>0</v>
      </c>
      <c r="I61" s="290">
        <v>1200</v>
      </c>
      <c r="J61" s="555"/>
      <c r="K61" s="290">
        <v>500</v>
      </c>
      <c r="L61" s="418">
        <v>400</v>
      </c>
      <c r="P61" s="565"/>
    </row>
    <row r="62" spans="1:12" ht="12.75" customHeight="1" thickBot="1">
      <c r="A62" s="150" t="s">
        <v>225</v>
      </c>
      <c r="B62" s="81" t="s">
        <v>724</v>
      </c>
      <c r="C62" s="85"/>
      <c r="D62" s="110">
        <v>637002</v>
      </c>
      <c r="E62" s="85" t="s">
        <v>435</v>
      </c>
      <c r="F62" s="289">
        <v>0</v>
      </c>
      <c r="G62" s="289"/>
      <c r="H62" s="290">
        <v>500</v>
      </c>
      <c r="I62" s="290">
        <v>1200</v>
      </c>
      <c r="J62" s="555">
        <v>8000</v>
      </c>
      <c r="K62" s="290">
        <v>600</v>
      </c>
      <c r="L62" s="418">
        <v>600</v>
      </c>
    </row>
    <row r="63" spans="1:16" ht="12.75" customHeight="1" thickBot="1">
      <c r="A63" s="150" t="s">
        <v>227</v>
      </c>
      <c r="B63" s="81"/>
      <c r="C63" s="85"/>
      <c r="D63" s="654" t="s">
        <v>880</v>
      </c>
      <c r="E63" s="654"/>
      <c r="F63" s="292">
        <f>SUM(F64:F65)</f>
        <v>0</v>
      </c>
      <c r="G63" s="292"/>
      <c r="H63" s="292">
        <f>SUM(H64:H65)</f>
        <v>0</v>
      </c>
      <c r="I63" s="292">
        <f>SUM(I64:I65)</f>
        <v>0</v>
      </c>
      <c r="J63" s="292">
        <f>SUM(J64:J65)</f>
        <v>300</v>
      </c>
      <c r="K63" s="301">
        <f>SUM(K64:K65)</f>
        <v>200</v>
      </c>
      <c r="L63" s="620">
        <f>SUM(L64:L65)</f>
        <v>200</v>
      </c>
      <c r="P63" s="565"/>
    </row>
    <row r="64" spans="1:16" ht="12.75" customHeight="1" thickBot="1">
      <c r="A64" s="150" t="s">
        <v>228</v>
      </c>
      <c r="B64" s="81" t="s">
        <v>724</v>
      </c>
      <c r="C64" s="85"/>
      <c r="D64" s="110">
        <v>637036</v>
      </c>
      <c r="E64" s="85" t="s">
        <v>434</v>
      </c>
      <c r="F64" s="289"/>
      <c r="G64" s="289"/>
      <c r="H64" s="290"/>
      <c r="I64" s="290"/>
      <c r="J64" s="555">
        <v>100</v>
      </c>
      <c r="K64" s="290">
        <v>100</v>
      </c>
      <c r="L64" s="418">
        <v>100</v>
      </c>
      <c r="P64" s="565"/>
    </row>
    <row r="65" spans="1:16" ht="12.75" customHeight="1" thickBot="1">
      <c r="A65" s="150" t="s">
        <v>231</v>
      </c>
      <c r="B65" s="81" t="s">
        <v>724</v>
      </c>
      <c r="C65" s="85"/>
      <c r="D65" s="110">
        <v>637002</v>
      </c>
      <c r="E65" s="85" t="s">
        <v>435</v>
      </c>
      <c r="F65" s="289"/>
      <c r="G65" s="289"/>
      <c r="H65" s="290"/>
      <c r="I65" s="294"/>
      <c r="J65" s="555">
        <v>200</v>
      </c>
      <c r="K65" s="290">
        <v>100</v>
      </c>
      <c r="L65" s="418">
        <v>100</v>
      </c>
      <c r="P65" s="565"/>
    </row>
    <row r="66" spans="1:16" ht="12.75" customHeight="1" thickBot="1">
      <c r="A66" s="150" t="s">
        <v>233</v>
      </c>
      <c r="B66" s="81"/>
      <c r="C66" s="85"/>
      <c r="D66" s="654" t="s">
        <v>922</v>
      </c>
      <c r="E66" s="654"/>
      <c r="F66" s="292">
        <f>SUM(F67:F68)</f>
        <v>0</v>
      </c>
      <c r="G66" s="292"/>
      <c r="H66" s="292">
        <f>SUM(H67:H68)</f>
        <v>0</v>
      </c>
      <c r="I66" s="292">
        <f>SUM(I67:I68)</f>
        <v>0</v>
      </c>
      <c r="J66" s="292">
        <f>SUM(J67:J68)</f>
        <v>600</v>
      </c>
      <c r="K66" s="301">
        <f>SUM(K67:K68)</f>
        <v>600</v>
      </c>
      <c r="L66" s="620">
        <f>SUM(L67:L68)</f>
        <v>600</v>
      </c>
      <c r="P66" s="565"/>
    </row>
    <row r="67" spans="1:16" ht="12.75" customHeight="1" thickBot="1">
      <c r="A67" s="150" t="s">
        <v>234</v>
      </c>
      <c r="B67" s="81" t="s">
        <v>724</v>
      </c>
      <c r="C67" s="85"/>
      <c r="D67" s="110">
        <v>637036</v>
      </c>
      <c r="E67" s="85" t="s">
        <v>434</v>
      </c>
      <c r="F67" s="289"/>
      <c r="G67" s="289"/>
      <c r="H67" s="290"/>
      <c r="I67" s="290"/>
      <c r="J67" s="555">
        <v>400</v>
      </c>
      <c r="K67" s="290">
        <v>400</v>
      </c>
      <c r="L67" s="418">
        <v>400</v>
      </c>
      <c r="P67" s="565"/>
    </row>
    <row r="68" spans="1:16" ht="12.75" customHeight="1" thickBot="1">
      <c r="A68" s="150" t="s">
        <v>236</v>
      </c>
      <c r="B68" s="81" t="s">
        <v>724</v>
      </c>
      <c r="C68" s="85"/>
      <c r="D68" s="110">
        <v>637002</v>
      </c>
      <c r="E68" s="85" t="s">
        <v>435</v>
      </c>
      <c r="F68" s="289"/>
      <c r="G68" s="289"/>
      <c r="H68" s="290"/>
      <c r="I68" s="294"/>
      <c r="J68" s="555">
        <v>200</v>
      </c>
      <c r="K68" s="290">
        <v>200</v>
      </c>
      <c r="L68" s="418">
        <v>200</v>
      </c>
      <c r="P68" s="565"/>
    </row>
    <row r="69" spans="1:12" ht="13.5" thickBot="1">
      <c r="A69" s="150" t="s">
        <v>237</v>
      </c>
      <c r="B69" s="81"/>
      <c r="C69" s="85"/>
      <c r="D69" s="684" t="s">
        <v>862</v>
      </c>
      <c r="E69" s="684"/>
      <c r="F69" s="370">
        <f aca="true" t="shared" si="16" ref="F69:L69">SUM(F70:F74)</f>
        <v>25596</v>
      </c>
      <c r="G69" s="370">
        <f t="shared" si="16"/>
        <v>27017.520000000004</v>
      </c>
      <c r="H69" s="370">
        <f t="shared" si="16"/>
        <v>0</v>
      </c>
      <c r="I69" s="370">
        <f t="shared" si="16"/>
        <v>0</v>
      </c>
      <c r="J69" s="370">
        <f t="shared" si="16"/>
        <v>0</v>
      </c>
      <c r="K69" s="616">
        <f t="shared" si="16"/>
        <v>0</v>
      </c>
      <c r="L69" s="622">
        <f t="shared" si="16"/>
        <v>0</v>
      </c>
    </row>
    <row r="70" spans="1:12" ht="13.5" thickBot="1">
      <c r="A70" s="150" t="s">
        <v>238</v>
      </c>
      <c r="B70" s="81" t="s">
        <v>736</v>
      </c>
      <c r="C70" s="85"/>
      <c r="D70" s="110">
        <v>637002</v>
      </c>
      <c r="E70" s="87" t="s">
        <v>435</v>
      </c>
      <c r="F70" s="372">
        <v>16361.65</v>
      </c>
      <c r="G70" s="372">
        <v>19547.32</v>
      </c>
      <c r="H70" s="290"/>
      <c r="I70" s="294"/>
      <c r="J70" s="290"/>
      <c r="K70" s="290"/>
      <c r="L70" s="418"/>
    </row>
    <row r="71" spans="1:12" ht="13.5" thickBot="1">
      <c r="A71" s="150" t="s">
        <v>239</v>
      </c>
      <c r="B71" s="81" t="s">
        <v>724</v>
      </c>
      <c r="C71" s="85"/>
      <c r="D71" s="110">
        <v>637004</v>
      </c>
      <c r="E71" s="87" t="s">
        <v>438</v>
      </c>
      <c r="F71" s="372">
        <v>775.32</v>
      </c>
      <c r="G71" s="372"/>
      <c r="H71" s="290"/>
      <c r="I71" s="294"/>
      <c r="J71" s="290"/>
      <c r="K71" s="290"/>
      <c r="L71" s="418"/>
    </row>
    <row r="72" spans="1:12" ht="13.5" thickBot="1">
      <c r="A72" s="150" t="s">
        <v>240</v>
      </c>
      <c r="B72" s="81" t="s">
        <v>736</v>
      </c>
      <c r="C72" s="85"/>
      <c r="D72" s="110">
        <v>637004</v>
      </c>
      <c r="E72" s="87" t="s">
        <v>440</v>
      </c>
      <c r="F72" s="372">
        <v>3157.85</v>
      </c>
      <c r="G72" s="372">
        <v>1104.9</v>
      </c>
      <c r="H72" s="290"/>
      <c r="I72" s="294"/>
      <c r="J72" s="290"/>
      <c r="K72" s="290"/>
      <c r="L72" s="418"/>
    </row>
    <row r="73" spans="1:12" ht="13.5" thickBot="1">
      <c r="A73" s="150" t="s">
        <v>241</v>
      </c>
      <c r="B73" s="81" t="s">
        <v>736</v>
      </c>
      <c r="C73" s="85"/>
      <c r="D73" s="110">
        <v>637006</v>
      </c>
      <c r="E73" s="87" t="s">
        <v>95</v>
      </c>
      <c r="F73" s="372">
        <v>596</v>
      </c>
      <c r="G73" s="372">
        <v>5.13</v>
      </c>
      <c r="H73" s="290"/>
      <c r="I73" s="294"/>
      <c r="J73" s="290"/>
      <c r="K73" s="290"/>
      <c r="L73" s="418"/>
    </row>
    <row r="74" spans="1:12" ht="13.5" thickBot="1">
      <c r="A74" s="150" t="s">
        <v>242</v>
      </c>
      <c r="B74" s="81" t="s">
        <v>736</v>
      </c>
      <c r="C74" s="85"/>
      <c r="D74" s="110">
        <v>637036</v>
      </c>
      <c r="E74" s="87" t="s">
        <v>327</v>
      </c>
      <c r="F74" s="372">
        <v>4705.18</v>
      </c>
      <c r="G74" s="372">
        <v>6360.17</v>
      </c>
      <c r="H74" s="290"/>
      <c r="I74" s="294"/>
      <c r="J74" s="290"/>
      <c r="K74" s="290"/>
      <c r="L74" s="418"/>
    </row>
    <row r="75" spans="1:12" ht="13.5" thickBot="1">
      <c r="A75" s="150" t="s">
        <v>244</v>
      </c>
      <c r="B75" s="81"/>
      <c r="C75" s="85"/>
      <c r="D75" s="654" t="s">
        <v>441</v>
      </c>
      <c r="E75" s="654"/>
      <c r="F75" s="292">
        <f aca="true" t="shared" si="17" ref="F75:L75">SUM(F76:F82)</f>
        <v>1843.54</v>
      </c>
      <c r="G75" s="292">
        <f t="shared" si="17"/>
        <v>467</v>
      </c>
      <c r="H75" s="292">
        <f t="shared" si="17"/>
        <v>2600</v>
      </c>
      <c r="I75" s="292">
        <f t="shared" si="17"/>
        <v>3100</v>
      </c>
      <c r="J75" s="292">
        <f t="shared" si="17"/>
        <v>3050</v>
      </c>
      <c r="K75" s="301">
        <f t="shared" si="17"/>
        <v>2600</v>
      </c>
      <c r="L75" s="620">
        <f t="shared" si="17"/>
        <v>2600</v>
      </c>
    </row>
    <row r="76" spans="1:12" ht="13.5" thickBot="1">
      <c r="A76" s="150" t="s">
        <v>245</v>
      </c>
      <c r="B76" s="112" t="s">
        <v>724</v>
      </c>
      <c r="C76" s="113"/>
      <c r="D76" s="113" t="s">
        <v>444</v>
      </c>
      <c r="E76" s="113" t="s">
        <v>445</v>
      </c>
      <c r="F76" s="349"/>
      <c r="G76" s="349"/>
      <c r="H76" s="369">
        <v>100</v>
      </c>
      <c r="I76" s="369">
        <v>100</v>
      </c>
      <c r="J76" s="564">
        <v>100</v>
      </c>
      <c r="K76" s="469">
        <v>100</v>
      </c>
      <c r="L76" s="623">
        <v>100</v>
      </c>
    </row>
    <row r="77" spans="1:12" ht="13.5" thickBot="1">
      <c r="A77" s="150" t="s">
        <v>246</v>
      </c>
      <c r="B77" s="81" t="s">
        <v>724</v>
      </c>
      <c r="C77" s="85"/>
      <c r="D77" s="110">
        <v>633006</v>
      </c>
      <c r="E77" s="85" t="s">
        <v>95</v>
      </c>
      <c r="F77" s="289"/>
      <c r="G77" s="289"/>
      <c r="H77" s="290">
        <v>100</v>
      </c>
      <c r="I77" s="290">
        <v>100</v>
      </c>
      <c r="J77" s="555">
        <v>100</v>
      </c>
      <c r="K77" s="468">
        <v>100</v>
      </c>
      <c r="L77" s="623">
        <v>100</v>
      </c>
    </row>
    <row r="78" spans="1:12" ht="13.5" thickBot="1">
      <c r="A78" s="150" t="s">
        <v>248</v>
      </c>
      <c r="B78" s="81" t="s">
        <v>724</v>
      </c>
      <c r="C78" s="85"/>
      <c r="D78" s="110">
        <v>637003</v>
      </c>
      <c r="E78" s="85" t="s">
        <v>442</v>
      </c>
      <c r="F78" s="289">
        <v>0</v>
      </c>
      <c r="G78" s="289">
        <v>167</v>
      </c>
      <c r="H78" s="290">
        <v>100</v>
      </c>
      <c r="I78" s="290">
        <v>100</v>
      </c>
      <c r="J78" s="555">
        <v>50</v>
      </c>
      <c r="K78" s="468">
        <v>100</v>
      </c>
      <c r="L78" s="623">
        <v>100</v>
      </c>
    </row>
    <row r="79" spans="1:12" ht="13.5" thickBot="1">
      <c r="A79" s="150" t="s">
        <v>250</v>
      </c>
      <c r="B79" s="81" t="s">
        <v>724</v>
      </c>
      <c r="C79" s="85"/>
      <c r="D79" s="110">
        <v>637004</v>
      </c>
      <c r="E79" s="85" t="s">
        <v>443</v>
      </c>
      <c r="F79" s="289">
        <v>1843.54</v>
      </c>
      <c r="G79" s="289"/>
      <c r="H79" s="290">
        <v>1500</v>
      </c>
      <c r="I79" s="290">
        <v>1500</v>
      </c>
      <c r="J79" s="555">
        <v>1500</v>
      </c>
      <c r="K79" s="468">
        <v>1500</v>
      </c>
      <c r="L79" s="623">
        <v>1500</v>
      </c>
    </row>
    <row r="80" spans="1:12" ht="13.5" thickBot="1">
      <c r="A80" s="150" t="s">
        <v>251</v>
      </c>
      <c r="B80" s="81" t="s">
        <v>724</v>
      </c>
      <c r="C80" s="85"/>
      <c r="D80" s="110">
        <v>637027</v>
      </c>
      <c r="E80" s="85" t="s">
        <v>348</v>
      </c>
      <c r="F80" s="289"/>
      <c r="G80" s="289"/>
      <c r="H80" s="290">
        <v>500</v>
      </c>
      <c r="I80" s="290">
        <v>1000</v>
      </c>
      <c r="J80" s="555">
        <v>1000</v>
      </c>
      <c r="K80" s="468">
        <v>500</v>
      </c>
      <c r="L80" s="623">
        <v>500</v>
      </c>
    </row>
    <row r="81" spans="1:12" ht="12.75">
      <c r="A81" s="150" t="s">
        <v>252</v>
      </c>
      <c r="B81" s="81" t="s">
        <v>724</v>
      </c>
      <c r="C81" s="85"/>
      <c r="D81" s="110">
        <v>637036</v>
      </c>
      <c r="E81" s="85" t="s">
        <v>434</v>
      </c>
      <c r="F81" s="289"/>
      <c r="G81" s="289">
        <v>300</v>
      </c>
      <c r="H81" s="290">
        <v>300</v>
      </c>
      <c r="I81" s="290">
        <v>300</v>
      </c>
      <c r="J81" s="555">
        <v>300</v>
      </c>
      <c r="K81" s="468">
        <v>300</v>
      </c>
      <c r="L81" s="623">
        <v>300</v>
      </c>
    </row>
    <row r="88" spans="1:12" ht="12.75">
      <c r="A88" s="104"/>
      <c r="B88" s="104"/>
      <c r="C88" s="104"/>
      <c r="D88" s="104"/>
      <c r="E88" s="104"/>
      <c r="F88" s="104"/>
      <c r="G88" s="104"/>
      <c r="H88" s="151"/>
      <c r="I88" s="151"/>
      <c r="J88" s="151"/>
      <c r="K88" s="151"/>
      <c r="L88" s="151"/>
    </row>
    <row r="89" spans="1:12" ht="12.75">
      <c r="A89" s="104"/>
      <c r="B89" s="104"/>
      <c r="C89" s="104"/>
      <c r="D89" s="104"/>
      <c r="E89" s="104"/>
      <c r="F89" s="104"/>
      <c r="G89" s="104"/>
      <c r="H89" s="151"/>
      <c r="I89" s="151"/>
      <c r="J89" s="151"/>
      <c r="K89" s="151"/>
      <c r="L89" s="151"/>
    </row>
    <row r="90" spans="1:12" ht="12.75">
      <c r="A90" s="104"/>
      <c r="B90" s="104"/>
      <c r="C90" s="104"/>
      <c r="D90" s="104"/>
      <c r="E90" s="104"/>
      <c r="F90" s="104"/>
      <c r="G90" s="104"/>
      <c r="H90" s="151"/>
      <c r="I90" s="151"/>
      <c r="J90" s="151"/>
      <c r="K90" s="151"/>
      <c r="L90" s="151"/>
    </row>
    <row r="91" spans="1:12" ht="12.75">
      <c r="A91" s="104"/>
      <c r="B91" s="104"/>
      <c r="C91" s="104"/>
      <c r="D91" s="104"/>
      <c r="E91" s="104"/>
      <c r="F91" s="104"/>
      <c r="G91" s="104"/>
      <c r="H91" s="151"/>
      <c r="I91" s="151"/>
      <c r="J91" s="151"/>
      <c r="K91" s="151"/>
      <c r="L91" s="151"/>
    </row>
    <row r="92" spans="1:12" ht="12.75">
      <c r="A92" s="104"/>
      <c r="B92" s="104"/>
      <c r="C92" s="104"/>
      <c r="D92" s="104"/>
      <c r="E92" s="104"/>
      <c r="F92" s="104"/>
      <c r="G92" s="104"/>
      <c r="H92" s="151"/>
      <c r="I92" s="151"/>
      <c r="J92" s="151"/>
      <c r="K92" s="151"/>
      <c r="L92" s="151"/>
    </row>
    <row r="93" spans="1:12" ht="12.75">
      <c r="A93" s="104"/>
      <c r="B93" s="104"/>
      <c r="C93" s="104"/>
      <c r="D93" s="104"/>
      <c r="E93" s="104"/>
      <c r="F93" s="104"/>
      <c r="G93" s="104"/>
      <c r="H93" s="151"/>
      <c r="I93" s="151"/>
      <c r="J93" s="151"/>
      <c r="K93" s="151"/>
      <c r="L93" s="151"/>
    </row>
    <row r="94" spans="1:12" ht="12.75">
      <c r="A94" s="104"/>
      <c r="B94" s="104"/>
      <c r="C94" s="104"/>
      <c r="D94" s="104"/>
      <c r="E94" s="104"/>
      <c r="F94" s="104"/>
      <c r="G94" s="104"/>
      <c r="H94" s="151"/>
      <c r="I94" s="151"/>
      <c r="J94" s="151"/>
      <c r="K94" s="151"/>
      <c r="L94" s="151"/>
    </row>
    <row r="95" spans="1:12" ht="12.75">
      <c r="A95" s="104"/>
      <c r="B95" s="104"/>
      <c r="C95" s="104"/>
      <c r="D95" s="104"/>
      <c r="E95" s="104"/>
      <c r="F95" s="104"/>
      <c r="G95" s="104"/>
      <c r="H95" s="151"/>
      <c r="I95" s="151"/>
      <c r="J95" s="151"/>
      <c r="K95" s="151"/>
      <c r="L95" s="151"/>
    </row>
    <row r="96" spans="1:12" ht="12.75">
      <c r="A96" s="104"/>
      <c r="B96" s="104"/>
      <c r="C96" s="104"/>
      <c r="D96" s="104"/>
      <c r="E96" s="104"/>
      <c r="F96" s="104"/>
      <c r="G96" s="104"/>
      <c r="H96" s="151"/>
      <c r="I96" s="151"/>
      <c r="J96" s="151"/>
      <c r="K96" s="151"/>
      <c r="L96" s="151"/>
    </row>
    <row r="97" spans="1:12" ht="12.75">
      <c r="A97" s="104"/>
      <c r="B97" s="104"/>
      <c r="C97" s="104"/>
      <c r="D97" s="104"/>
      <c r="E97" s="104"/>
      <c r="F97" s="104"/>
      <c r="G97" s="104"/>
      <c r="H97" s="151"/>
      <c r="I97" s="151"/>
      <c r="J97" s="151"/>
      <c r="K97" s="151"/>
      <c r="L97" s="151"/>
    </row>
    <row r="98" spans="1:12" ht="12.75">
      <c r="A98" s="104"/>
      <c r="B98" s="104"/>
      <c r="C98" s="104"/>
      <c r="D98" s="104"/>
      <c r="E98" s="104"/>
      <c r="F98" s="104"/>
      <c r="G98" s="104"/>
      <c r="H98" s="151"/>
      <c r="I98" s="151"/>
      <c r="J98" s="151"/>
      <c r="K98" s="151"/>
      <c r="L98" s="151"/>
    </row>
    <row r="99" spans="1:12" ht="12.75">
      <c r="A99" s="104"/>
      <c r="B99" s="104"/>
      <c r="C99" s="104"/>
      <c r="D99" s="104"/>
      <c r="E99" s="104"/>
      <c r="F99" s="104"/>
      <c r="G99" s="104"/>
      <c r="H99" s="151"/>
      <c r="I99" s="151"/>
      <c r="J99" s="151"/>
      <c r="K99" s="151"/>
      <c r="L99" s="151"/>
    </row>
    <row r="100" spans="1:12" ht="12.75">
      <c r="A100" s="104"/>
      <c r="B100" s="104"/>
      <c r="C100" s="104"/>
      <c r="D100" s="104"/>
      <c r="E100" s="104"/>
      <c r="F100" s="104"/>
      <c r="G100" s="104"/>
      <c r="H100" s="151"/>
      <c r="I100" s="151"/>
      <c r="J100" s="151"/>
      <c r="K100" s="151"/>
      <c r="L100" s="151"/>
    </row>
    <row r="101" spans="1:12" ht="12.75">
      <c r="A101" s="104"/>
      <c r="B101" s="104"/>
      <c r="C101" s="104"/>
      <c r="D101" s="104"/>
      <c r="E101" s="104"/>
      <c r="F101" s="104"/>
      <c r="G101" s="104"/>
      <c r="H101" s="151"/>
      <c r="I101" s="151"/>
      <c r="J101" s="151"/>
      <c r="K101" s="151"/>
      <c r="L101" s="151"/>
    </row>
    <row r="102" spans="1:12" ht="12.75">
      <c r="A102" s="104"/>
      <c r="B102" s="104"/>
      <c r="C102" s="104"/>
      <c r="D102" s="104"/>
      <c r="E102" s="104"/>
      <c r="F102" s="104"/>
      <c r="G102" s="104"/>
      <c r="H102" s="151"/>
      <c r="I102" s="151"/>
      <c r="J102" s="151"/>
      <c r="K102" s="151"/>
      <c r="L102" s="151"/>
    </row>
    <row r="103" spans="1:12" ht="12.75">
      <c r="A103" s="104"/>
      <c r="B103" s="104"/>
      <c r="C103" s="104"/>
      <c r="D103" s="104"/>
      <c r="E103" s="104"/>
      <c r="F103" s="104"/>
      <c r="G103" s="104"/>
      <c r="H103" s="151"/>
      <c r="I103" s="151"/>
      <c r="J103" s="151"/>
      <c r="K103" s="151"/>
      <c r="L103" s="151"/>
    </row>
    <row r="104" spans="1:12" ht="12.75">
      <c r="A104" s="104"/>
      <c r="B104" s="104"/>
      <c r="C104" s="104"/>
      <c r="D104" s="104"/>
      <c r="E104" s="104"/>
      <c r="F104" s="104"/>
      <c r="G104" s="104"/>
      <c r="H104" s="151"/>
      <c r="I104" s="151"/>
      <c r="J104" s="151"/>
      <c r="K104" s="151"/>
      <c r="L104" s="151"/>
    </row>
    <row r="105" spans="1:12" ht="12.75">
      <c r="A105" s="104"/>
      <c r="B105" s="104"/>
      <c r="C105" s="104"/>
      <c r="D105" s="104"/>
      <c r="E105" s="104"/>
      <c r="F105" s="104"/>
      <c r="G105" s="104"/>
      <c r="H105" s="151"/>
      <c r="I105" s="151"/>
      <c r="J105" s="151"/>
      <c r="K105" s="151"/>
      <c r="L105" s="151"/>
    </row>
    <row r="106" spans="1:12" ht="12.75">
      <c r="A106" s="104"/>
      <c r="B106" s="104"/>
      <c r="C106" s="104"/>
      <c r="D106" s="104"/>
      <c r="E106" s="104"/>
      <c r="F106" s="104"/>
      <c r="G106" s="104"/>
      <c r="H106" s="151"/>
      <c r="I106" s="151"/>
      <c r="J106" s="151"/>
      <c r="K106" s="151"/>
      <c r="L106" s="151"/>
    </row>
    <row r="107" spans="1:12" ht="12.75">
      <c r="A107" s="104"/>
      <c r="B107" s="104"/>
      <c r="C107" s="104"/>
      <c r="D107" s="104"/>
      <c r="E107" s="104"/>
      <c r="F107" s="104"/>
      <c r="G107" s="104"/>
      <c r="H107" s="151"/>
      <c r="I107" s="151"/>
      <c r="J107" s="151"/>
      <c r="K107" s="151"/>
      <c r="L107" s="151"/>
    </row>
    <row r="108" spans="1:12" ht="12.75">
      <c r="A108" s="104"/>
      <c r="B108" s="104"/>
      <c r="C108" s="104"/>
      <c r="D108" s="104"/>
      <c r="E108" s="104"/>
      <c r="F108" s="104"/>
      <c r="G108" s="104"/>
      <c r="H108" s="151"/>
      <c r="I108" s="151"/>
      <c r="J108" s="151"/>
      <c r="K108" s="151"/>
      <c r="L108" s="151"/>
    </row>
    <row r="109" spans="1:12" ht="12.75">
      <c r="A109" s="104"/>
      <c r="B109" s="104"/>
      <c r="C109" s="104"/>
      <c r="D109" s="104"/>
      <c r="E109" s="104"/>
      <c r="F109" s="104"/>
      <c r="G109" s="104"/>
      <c r="H109" s="151"/>
      <c r="I109" s="151"/>
      <c r="J109" s="151"/>
      <c r="K109" s="151"/>
      <c r="L109" s="151"/>
    </row>
    <row r="110" spans="1:12" ht="12.75">
      <c r="A110" s="104"/>
      <c r="B110" s="104"/>
      <c r="C110" s="104"/>
      <c r="D110" s="104"/>
      <c r="E110" s="104"/>
      <c r="F110" s="104"/>
      <c r="G110" s="104"/>
      <c r="H110" s="151"/>
      <c r="I110" s="151"/>
      <c r="J110" s="151"/>
      <c r="K110" s="151"/>
      <c r="L110" s="151"/>
    </row>
    <row r="111" spans="1:12" ht="12.75">
      <c r="A111" s="104"/>
      <c r="B111" s="104"/>
      <c r="C111" s="104"/>
      <c r="D111" s="104"/>
      <c r="E111" s="104"/>
      <c r="F111" s="104"/>
      <c r="G111" s="104"/>
      <c r="H111" s="151"/>
      <c r="I111" s="151"/>
      <c r="J111" s="151"/>
      <c r="K111" s="151"/>
      <c r="L111" s="151"/>
    </row>
    <row r="112" spans="1:12" ht="12.75">
      <c r="A112" s="104"/>
      <c r="B112" s="104"/>
      <c r="C112" s="104"/>
      <c r="D112" s="104"/>
      <c r="E112" s="104"/>
      <c r="F112" s="104"/>
      <c r="G112" s="104"/>
      <c r="H112" s="151"/>
      <c r="I112" s="151"/>
      <c r="J112" s="151"/>
      <c r="K112" s="151"/>
      <c r="L112" s="151"/>
    </row>
    <row r="113" spans="1:12" ht="12.75">
      <c r="A113" s="104"/>
      <c r="B113" s="104"/>
      <c r="C113" s="104"/>
      <c r="D113" s="104"/>
      <c r="E113" s="104"/>
      <c r="F113" s="104"/>
      <c r="G113" s="104"/>
      <c r="H113" s="151"/>
      <c r="I113" s="151"/>
      <c r="J113" s="151"/>
      <c r="K113" s="151"/>
      <c r="L113" s="151"/>
    </row>
    <row r="114" spans="1:12" ht="12.75">
      <c r="A114" s="104"/>
      <c r="B114" s="104"/>
      <c r="C114" s="104"/>
      <c r="D114" s="104"/>
      <c r="E114" s="104"/>
      <c r="F114" s="104"/>
      <c r="G114" s="104"/>
      <c r="H114" s="151"/>
      <c r="I114" s="151"/>
      <c r="J114" s="151"/>
      <c r="K114" s="151"/>
      <c r="L114" s="151"/>
    </row>
    <row r="115" spans="1:12" ht="12.75">
      <c r="A115" s="104"/>
      <c r="B115" s="104"/>
      <c r="C115" s="104"/>
      <c r="D115" s="104"/>
      <c r="E115" s="104"/>
      <c r="F115" s="104"/>
      <c r="G115" s="104"/>
      <c r="H115" s="151"/>
      <c r="I115" s="151"/>
      <c r="J115" s="151"/>
      <c r="K115" s="151"/>
      <c r="L115" s="151"/>
    </row>
    <row r="116" spans="1:12" ht="12.75">
      <c r="A116" s="104"/>
      <c r="B116" s="104"/>
      <c r="C116" s="104"/>
      <c r="D116" s="104"/>
      <c r="E116" s="104"/>
      <c r="F116" s="104"/>
      <c r="G116" s="104"/>
      <c r="H116" s="151"/>
      <c r="I116" s="151"/>
      <c r="J116" s="151"/>
      <c r="K116" s="151"/>
      <c r="L116" s="151"/>
    </row>
    <row r="117" spans="1:12" ht="12.75">
      <c r="A117" s="104"/>
      <c r="B117" s="104"/>
      <c r="C117" s="104"/>
      <c r="D117" s="104"/>
      <c r="E117" s="104"/>
      <c r="F117" s="104"/>
      <c r="G117" s="104"/>
      <c r="H117" s="151"/>
      <c r="I117" s="151"/>
      <c r="J117" s="151"/>
      <c r="K117" s="151"/>
      <c r="L117" s="151"/>
    </row>
    <row r="118" spans="1:12" ht="12.75">
      <c r="A118" s="104"/>
      <c r="B118" s="104"/>
      <c r="C118" s="104"/>
      <c r="D118" s="104"/>
      <c r="E118" s="104"/>
      <c r="F118" s="104"/>
      <c r="G118" s="104"/>
      <c r="H118" s="151"/>
      <c r="I118" s="151"/>
      <c r="J118" s="151"/>
      <c r="K118" s="151"/>
      <c r="L118" s="151"/>
    </row>
    <row r="119" spans="1:12" ht="12.75">
      <c r="A119" s="104"/>
      <c r="B119" s="104"/>
      <c r="C119" s="104"/>
      <c r="D119" s="104"/>
      <c r="E119" s="104"/>
      <c r="F119" s="104"/>
      <c r="G119" s="104"/>
      <c r="H119" s="151"/>
      <c r="I119" s="151"/>
      <c r="J119" s="151"/>
      <c r="K119" s="151"/>
      <c r="L119" s="151"/>
    </row>
    <row r="120" spans="1:12" ht="12.75">
      <c r="A120" s="104"/>
      <c r="B120" s="104"/>
      <c r="C120" s="104"/>
      <c r="D120" s="104"/>
      <c r="E120" s="104"/>
      <c r="F120" s="104"/>
      <c r="G120" s="104"/>
      <c r="H120" s="151"/>
      <c r="I120" s="151"/>
      <c r="J120" s="151"/>
      <c r="K120" s="151"/>
      <c r="L120" s="151"/>
    </row>
    <row r="121" spans="1:12" ht="12.75">
      <c r="A121" s="104"/>
      <c r="B121" s="104"/>
      <c r="C121" s="104"/>
      <c r="D121" s="104"/>
      <c r="E121" s="104"/>
      <c r="F121" s="104"/>
      <c r="G121" s="104"/>
      <c r="H121" s="151"/>
      <c r="I121" s="151"/>
      <c r="J121" s="151"/>
      <c r="K121" s="151"/>
      <c r="L121" s="151"/>
    </row>
    <row r="122" spans="1:12" ht="12.75">
      <c r="A122" s="104"/>
      <c r="B122" s="104"/>
      <c r="C122" s="104"/>
      <c r="D122" s="104"/>
      <c r="E122" s="104"/>
      <c r="F122" s="104"/>
      <c r="G122" s="104"/>
      <c r="H122" s="151"/>
      <c r="I122" s="151"/>
      <c r="J122" s="151"/>
      <c r="K122" s="151"/>
      <c r="L122" s="151"/>
    </row>
    <row r="123" spans="1:12" ht="12.75">
      <c r="A123" s="104"/>
      <c r="B123" s="104"/>
      <c r="C123" s="104"/>
      <c r="D123" s="104"/>
      <c r="E123" s="104"/>
      <c r="F123" s="104"/>
      <c r="G123" s="104"/>
      <c r="H123" s="151"/>
      <c r="I123" s="151"/>
      <c r="J123" s="151"/>
      <c r="K123" s="151"/>
      <c r="L123" s="151"/>
    </row>
    <row r="124" spans="1:12" ht="12.75">
      <c r="A124" s="104"/>
      <c r="B124" s="104"/>
      <c r="C124" s="104"/>
      <c r="D124" s="104"/>
      <c r="E124" s="104"/>
      <c r="F124" s="104"/>
      <c r="G124" s="104"/>
      <c r="H124" s="151"/>
      <c r="I124" s="151"/>
      <c r="J124" s="151"/>
      <c r="K124" s="151"/>
      <c r="L124" s="151"/>
    </row>
    <row r="125" spans="1:12" ht="12.75">
      <c r="A125" s="104"/>
      <c r="B125" s="104"/>
      <c r="C125" s="104"/>
      <c r="D125" s="104"/>
      <c r="E125" s="104"/>
      <c r="F125" s="104"/>
      <c r="G125" s="104"/>
      <c r="H125" s="151"/>
      <c r="I125" s="151"/>
      <c r="J125" s="151"/>
      <c r="K125" s="151"/>
      <c r="L125" s="151"/>
    </row>
    <row r="126" spans="1:12" ht="12.75">
      <c r="A126" s="104"/>
      <c r="B126" s="104"/>
      <c r="C126" s="104"/>
      <c r="D126" s="104"/>
      <c r="E126" s="104"/>
      <c r="F126" s="104"/>
      <c r="G126" s="104"/>
      <c r="H126" s="151"/>
      <c r="I126" s="151"/>
      <c r="J126" s="151"/>
      <c r="K126" s="151"/>
      <c r="L126" s="151"/>
    </row>
    <row r="127" spans="1:12" ht="12.75">
      <c r="A127" s="104"/>
      <c r="B127" s="104"/>
      <c r="C127" s="104"/>
      <c r="D127" s="104"/>
      <c r="E127" s="104"/>
      <c r="F127" s="104"/>
      <c r="G127" s="104"/>
      <c r="H127" s="151"/>
      <c r="I127" s="151"/>
      <c r="J127" s="151"/>
      <c r="K127" s="151"/>
      <c r="L127" s="151"/>
    </row>
    <row r="128" spans="1:12" ht="12.75">
      <c r="A128" s="104"/>
      <c r="B128" s="104"/>
      <c r="C128" s="104"/>
      <c r="D128" s="104"/>
      <c r="E128" s="104"/>
      <c r="F128" s="104"/>
      <c r="G128" s="104"/>
      <c r="H128" s="151"/>
      <c r="I128" s="151"/>
      <c r="J128" s="151"/>
      <c r="K128" s="151"/>
      <c r="L128" s="151"/>
    </row>
    <row r="129" spans="1:12" ht="12.75">
      <c r="A129" s="104"/>
      <c r="B129" s="104"/>
      <c r="C129" s="104"/>
      <c r="D129" s="104"/>
      <c r="E129" s="104"/>
      <c r="F129" s="104"/>
      <c r="G129" s="104"/>
      <c r="H129" s="151"/>
      <c r="I129" s="151"/>
      <c r="J129" s="151"/>
      <c r="K129" s="151"/>
      <c r="L129" s="151"/>
    </row>
    <row r="130" spans="1:12" ht="12.75">
      <c r="A130" s="104"/>
      <c r="B130" s="104"/>
      <c r="C130" s="104"/>
      <c r="D130" s="104"/>
      <c r="E130" s="104"/>
      <c r="F130" s="104"/>
      <c r="G130" s="104"/>
      <c r="H130" s="151"/>
      <c r="I130" s="151"/>
      <c r="J130" s="151"/>
      <c r="K130" s="151"/>
      <c r="L130" s="151"/>
    </row>
    <row r="131" spans="1:12" ht="12.75">
      <c r="A131" s="104"/>
      <c r="B131" s="104"/>
      <c r="C131" s="104"/>
      <c r="D131" s="104"/>
      <c r="E131" s="104"/>
      <c r="F131" s="104"/>
      <c r="G131" s="104"/>
      <c r="H131" s="151"/>
      <c r="I131" s="151"/>
      <c r="J131" s="151"/>
      <c r="K131" s="151"/>
      <c r="L131" s="151"/>
    </row>
    <row r="132" spans="1:12" ht="12.75">
      <c r="A132" s="104"/>
      <c r="B132" s="104"/>
      <c r="C132" s="104"/>
      <c r="D132" s="104"/>
      <c r="E132" s="104"/>
      <c r="F132" s="104"/>
      <c r="G132" s="104"/>
      <c r="H132" s="151"/>
      <c r="I132" s="151"/>
      <c r="J132" s="151"/>
      <c r="K132" s="151"/>
      <c r="L132" s="151"/>
    </row>
    <row r="133" spans="1:12" ht="12.75">
      <c r="A133" s="104"/>
      <c r="B133" s="104"/>
      <c r="C133" s="104"/>
      <c r="D133" s="104"/>
      <c r="E133" s="104"/>
      <c r="F133" s="104"/>
      <c r="G133" s="104"/>
      <c r="H133" s="151"/>
      <c r="I133" s="151"/>
      <c r="J133" s="151"/>
      <c r="K133" s="151"/>
      <c r="L133" s="151"/>
    </row>
    <row r="134" spans="1:12" ht="12.75">
      <c r="A134" s="104"/>
      <c r="B134" s="104"/>
      <c r="C134" s="104"/>
      <c r="D134" s="104"/>
      <c r="E134" s="104"/>
      <c r="F134" s="104"/>
      <c r="G134" s="104"/>
      <c r="H134" s="151"/>
      <c r="I134" s="151"/>
      <c r="J134" s="151"/>
      <c r="K134" s="151"/>
      <c r="L134" s="151"/>
    </row>
    <row r="135" spans="1:12" ht="12.75">
      <c r="A135" s="104"/>
      <c r="B135" s="104"/>
      <c r="C135" s="104"/>
      <c r="D135" s="104"/>
      <c r="E135" s="104"/>
      <c r="F135" s="104"/>
      <c r="G135" s="104"/>
      <c r="H135" s="151"/>
      <c r="I135" s="151"/>
      <c r="J135" s="151"/>
      <c r="K135" s="151"/>
      <c r="L135" s="151"/>
    </row>
    <row r="136" spans="1:12" ht="12.75">
      <c r="A136" s="104"/>
      <c r="B136" s="104"/>
      <c r="C136" s="104"/>
      <c r="D136" s="104"/>
      <c r="E136" s="104"/>
      <c r="F136" s="104"/>
      <c r="G136" s="104"/>
      <c r="H136" s="151"/>
      <c r="I136" s="151"/>
      <c r="J136" s="151"/>
      <c r="K136" s="151"/>
      <c r="L136" s="151"/>
    </row>
    <row r="137" spans="1:12" ht="12.75">
      <c r="A137" s="104"/>
      <c r="B137" s="104"/>
      <c r="C137" s="104"/>
      <c r="D137" s="104"/>
      <c r="E137" s="104"/>
      <c r="F137" s="104"/>
      <c r="G137" s="104"/>
      <c r="H137" s="151"/>
      <c r="I137" s="151"/>
      <c r="J137" s="151"/>
      <c r="K137" s="151"/>
      <c r="L137" s="151"/>
    </row>
    <row r="138" spans="1:12" ht="12.75">
      <c r="A138" s="104"/>
      <c r="B138" s="104"/>
      <c r="C138" s="104"/>
      <c r="D138" s="104"/>
      <c r="E138" s="104"/>
      <c r="F138" s="104"/>
      <c r="G138" s="104"/>
      <c r="H138" s="151"/>
      <c r="I138" s="151"/>
      <c r="J138" s="151"/>
      <c r="K138" s="151"/>
      <c r="L138" s="151"/>
    </row>
    <row r="139" spans="1:12" ht="12.75">
      <c r="A139" s="104"/>
      <c r="B139" s="104"/>
      <c r="C139" s="104"/>
      <c r="D139" s="104"/>
      <c r="E139" s="104"/>
      <c r="F139" s="104"/>
      <c r="G139" s="104"/>
      <c r="H139" s="151"/>
      <c r="I139" s="151"/>
      <c r="J139" s="151"/>
      <c r="K139" s="151"/>
      <c r="L139" s="151"/>
    </row>
    <row r="140" spans="1:12" ht="12.75">
      <c r="A140" s="104"/>
      <c r="B140" s="104"/>
      <c r="C140" s="104"/>
      <c r="D140" s="104"/>
      <c r="E140" s="104"/>
      <c r="F140" s="104"/>
      <c r="G140" s="104"/>
      <c r="H140" s="151"/>
      <c r="I140" s="151"/>
      <c r="J140" s="151"/>
      <c r="K140" s="151"/>
      <c r="L140" s="151"/>
    </row>
    <row r="141" spans="1:12" ht="12.75">
      <c r="A141" s="104"/>
      <c r="B141" s="104"/>
      <c r="C141" s="104"/>
      <c r="D141" s="104"/>
      <c r="E141" s="104"/>
      <c r="F141" s="104"/>
      <c r="G141" s="104"/>
      <c r="H141" s="151"/>
      <c r="I141" s="151"/>
      <c r="J141" s="151"/>
      <c r="K141" s="151"/>
      <c r="L141" s="151"/>
    </row>
    <row r="142" spans="1:12" ht="12.75">
      <c r="A142" s="104"/>
      <c r="B142" s="104"/>
      <c r="C142" s="104"/>
      <c r="D142" s="104"/>
      <c r="E142" s="104"/>
      <c r="F142" s="104"/>
      <c r="G142" s="104"/>
      <c r="H142" s="151"/>
      <c r="I142" s="151"/>
      <c r="J142" s="151"/>
      <c r="K142" s="151"/>
      <c r="L142" s="151"/>
    </row>
    <row r="143" spans="1:12" ht="12.75">
      <c r="A143" s="104"/>
      <c r="B143" s="104"/>
      <c r="C143" s="104"/>
      <c r="D143" s="104"/>
      <c r="E143" s="104"/>
      <c r="F143" s="104"/>
      <c r="G143" s="104"/>
      <c r="H143" s="151"/>
      <c r="I143" s="151"/>
      <c r="J143" s="151"/>
      <c r="K143" s="151"/>
      <c r="L143" s="151"/>
    </row>
    <row r="144" spans="1:12" ht="12.75">
      <c r="A144" s="104"/>
      <c r="B144" s="104"/>
      <c r="C144" s="104"/>
      <c r="D144" s="104"/>
      <c r="E144" s="104"/>
      <c r="F144" s="104"/>
      <c r="G144" s="104"/>
      <c r="H144" s="151"/>
      <c r="I144" s="151"/>
      <c r="J144" s="151"/>
      <c r="K144" s="151"/>
      <c r="L144" s="151"/>
    </row>
    <row r="145" spans="1:12" ht="12.75">
      <c r="A145" s="104"/>
      <c r="B145" s="104"/>
      <c r="C145" s="104"/>
      <c r="D145" s="104"/>
      <c r="E145" s="104"/>
      <c r="F145" s="104"/>
      <c r="G145" s="104"/>
      <c r="H145" s="151"/>
      <c r="I145" s="151"/>
      <c r="J145" s="151"/>
      <c r="K145" s="151"/>
      <c r="L145" s="151"/>
    </row>
    <row r="146" spans="1:12" ht="12.75">
      <c r="A146" s="104"/>
      <c r="B146" s="104"/>
      <c r="C146" s="104"/>
      <c r="D146" s="104"/>
      <c r="E146" s="104"/>
      <c r="F146" s="104"/>
      <c r="G146" s="104"/>
      <c r="H146" s="151"/>
      <c r="I146" s="151"/>
      <c r="J146" s="151"/>
      <c r="K146" s="151"/>
      <c r="L146" s="151"/>
    </row>
    <row r="147" spans="1:12" ht="12.75">
      <c r="A147" s="104"/>
      <c r="B147" s="104"/>
      <c r="C147" s="104"/>
      <c r="D147" s="104"/>
      <c r="E147" s="104"/>
      <c r="F147" s="104"/>
      <c r="G147" s="104"/>
      <c r="H147" s="151"/>
      <c r="I147" s="151"/>
      <c r="J147" s="151"/>
      <c r="K147" s="151"/>
      <c r="L147" s="151"/>
    </row>
    <row r="148" spans="1:12" ht="12.75">
      <c r="A148" s="104"/>
      <c r="B148" s="104"/>
      <c r="C148" s="104"/>
      <c r="D148" s="104"/>
      <c r="E148" s="104"/>
      <c r="F148" s="104"/>
      <c r="G148" s="104"/>
      <c r="H148" s="151"/>
      <c r="I148" s="151"/>
      <c r="J148" s="151"/>
      <c r="K148" s="151"/>
      <c r="L148" s="151"/>
    </row>
    <row r="149" spans="1:12" ht="12.75">
      <c r="A149" s="104"/>
      <c r="B149" s="104"/>
      <c r="C149" s="104"/>
      <c r="D149" s="104"/>
      <c r="E149" s="104"/>
      <c r="F149" s="104"/>
      <c r="G149" s="104"/>
      <c r="H149" s="151"/>
      <c r="I149" s="151"/>
      <c r="J149" s="151"/>
      <c r="K149" s="151"/>
      <c r="L149" s="151"/>
    </row>
    <row r="150" spans="1:12" ht="12.75">
      <c r="A150" s="104"/>
      <c r="B150" s="104"/>
      <c r="C150" s="104"/>
      <c r="D150" s="104"/>
      <c r="E150" s="104"/>
      <c r="F150" s="104"/>
      <c r="G150" s="104"/>
      <c r="H150" s="151"/>
      <c r="I150" s="151"/>
      <c r="J150" s="151"/>
      <c r="K150" s="151"/>
      <c r="L150" s="151"/>
    </row>
    <row r="151" spans="1:12" ht="12.75">
      <c r="A151" s="104"/>
      <c r="B151" s="104"/>
      <c r="C151" s="104"/>
      <c r="D151" s="104"/>
      <c r="E151" s="104"/>
      <c r="F151" s="104"/>
      <c r="G151" s="104"/>
      <c r="H151" s="151"/>
      <c r="I151" s="151"/>
      <c r="J151" s="151"/>
      <c r="K151" s="151"/>
      <c r="L151" s="151"/>
    </row>
    <row r="152" spans="1:12" ht="12.75">
      <c r="A152" s="104"/>
      <c r="B152" s="104"/>
      <c r="C152" s="104"/>
      <c r="D152" s="104"/>
      <c r="E152" s="104"/>
      <c r="F152" s="104"/>
      <c r="G152" s="104"/>
      <c r="H152" s="151"/>
      <c r="I152" s="151"/>
      <c r="J152" s="151"/>
      <c r="K152" s="151"/>
      <c r="L152" s="151"/>
    </row>
    <row r="153" spans="1:12" ht="12.75">
      <c r="A153" s="104"/>
      <c r="B153" s="104"/>
      <c r="C153" s="104"/>
      <c r="D153" s="104"/>
      <c r="E153" s="104"/>
      <c r="F153" s="104"/>
      <c r="G153" s="104"/>
      <c r="H153" s="151"/>
      <c r="I153" s="151"/>
      <c r="J153" s="151"/>
      <c r="K153" s="151"/>
      <c r="L153" s="151"/>
    </row>
    <row r="154" spans="1:12" ht="12.75">
      <c r="A154" s="104"/>
      <c r="B154" s="104"/>
      <c r="C154" s="104"/>
      <c r="D154" s="104"/>
      <c r="E154" s="104"/>
      <c r="F154" s="104"/>
      <c r="G154" s="104"/>
      <c r="H154" s="151"/>
      <c r="I154" s="151"/>
      <c r="J154" s="151"/>
      <c r="K154" s="151"/>
      <c r="L154" s="151"/>
    </row>
    <row r="155" spans="1:12" ht="12.75">
      <c r="A155" s="104"/>
      <c r="B155" s="104"/>
      <c r="C155" s="104"/>
      <c r="D155" s="104"/>
      <c r="E155" s="104"/>
      <c r="F155" s="104"/>
      <c r="G155" s="104"/>
      <c r="H155" s="151"/>
      <c r="I155" s="151"/>
      <c r="J155" s="151"/>
      <c r="K155" s="151"/>
      <c r="L155" s="151"/>
    </row>
    <row r="156" spans="1:12" ht="12.75">
      <c r="A156" s="104"/>
      <c r="B156" s="104"/>
      <c r="C156" s="104"/>
      <c r="D156" s="104"/>
      <c r="E156" s="104"/>
      <c r="F156" s="104"/>
      <c r="G156" s="104"/>
      <c r="H156" s="151"/>
      <c r="I156" s="151"/>
      <c r="J156" s="151"/>
      <c r="K156" s="151"/>
      <c r="L156" s="151"/>
    </row>
    <row r="157" spans="1:12" ht="12.75">
      <c r="A157" s="104"/>
      <c r="B157" s="104"/>
      <c r="C157" s="104"/>
      <c r="D157" s="104"/>
      <c r="E157" s="104"/>
      <c r="F157" s="104"/>
      <c r="G157" s="104"/>
      <c r="H157" s="151"/>
      <c r="I157" s="151"/>
      <c r="J157" s="151"/>
      <c r="K157" s="151"/>
      <c r="L157" s="151"/>
    </row>
    <row r="158" spans="1:12" ht="12.75">
      <c r="A158" s="104"/>
      <c r="B158" s="104"/>
      <c r="C158" s="104"/>
      <c r="D158" s="104"/>
      <c r="E158" s="104"/>
      <c r="F158" s="104"/>
      <c r="G158" s="104"/>
      <c r="H158" s="151"/>
      <c r="I158" s="151"/>
      <c r="J158" s="151"/>
      <c r="K158" s="151"/>
      <c r="L158" s="151"/>
    </row>
    <row r="159" spans="1:12" ht="12.75">
      <c r="A159" s="104"/>
      <c r="B159" s="104"/>
      <c r="C159" s="104"/>
      <c r="D159" s="104"/>
      <c r="E159" s="104"/>
      <c r="F159" s="104"/>
      <c r="G159" s="104"/>
      <c r="H159" s="151"/>
      <c r="I159" s="151"/>
      <c r="J159" s="151"/>
      <c r="K159" s="151"/>
      <c r="L159" s="151"/>
    </row>
    <row r="160" spans="1:12" ht="12.75">
      <c r="A160" s="104"/>
      <c r="B160" s="104"/>
      <c r="C160" s="104"/>
      <c r="D160" s="104"/>
      <c r="E160" s="104"/>
      <c r="F160" s="104"/>
      <c r="G160" s="104"/>
      <c r="H160" s="151"/>
      <c r="I160" s="151"/>
      <c r="J160" s="151"/>
      <c r="K160" s="151"/>
      <c r="L160" s="151"/>
    </row>
    <row r="161" spans="1:12" ht="12.75">
      <c r="A161" s="104"/>
      <c r="B161" s="104"/>
      <c r="C161" s="104"/>
      <c r="D161" s="104"/>
      <c r="E161" s="104"/>
      <c r="F161" s="104"/>
      <c r="G161" s="104"/>
      <c r="H161" s="151"/>
      <c r="I161" s="151"/>
      <c r="J161" s="151"/>
      <c r="K161" s="151"/>
      <c r="L161" s="151"/>
    </row>
    <row r="162" spans="1:12" ht="12.75">
      <c r="A162" s="104"/>
      <c r="B162" s="104"/>
      <c r="C162" s="104"/>
      <c r="D162" s="104"/>
      <c r="E162" s="104"/>
      <c r="F162" s="104"/>
      <c r="G162" s="104"/>
      <c r="H162" s="151"/>
      <c r="I162" s="151"/>
      <c r="J162" s="151"/>
      <c r="K162" s="151"/>
      <c r="L162" s="151"/>
    </row>
    <row r="163" spans="1:12" ht="12.75">
      <c r="A163" s="104"/>
      <c r="B163" s="104"/>
      <c r="C163" s="104"/>
      <c r="D163" s="104"/>
      <c r="E163" s="104"/>
      <c r="F163" s="104"/>
      <c r="G163" s="104"/>
      <c r="H163" s="151"/>
      <c r="I163" s="151"/>
      <c r="J163" s="151"/>
      <c r="K163" s="151"/>
      <c r="L163" s="151"/>
    </row>
    <row r="164" spans="1:12" ht="12.75">
      <c r="A164" s="104"/>
      <c r="B164" s="104"/>
      <c r="C164" s="104"/>
      <c r="D164" s="104"/>
      <c r="E164" s="104"/>
      <c r="F164" s="104"/>
      <c r="G164" s="104"/>
      <c r="H164" s="151"/>
      <c r="I164" s="151"/>
      <c r="J164" s="151"/>
      <c r="K164" s="151"/>
      <c r="L164" s="151"/>
    </row>
    <row r="165" spans="1:12" ht="12.75">
      <c r="A165" s="104"/>
      <c r="B165" s="104"/>
      <c r="C165" s="104"/>
      <c r="D165" s="104"/>
      <c r="E165" s="104"/>
      <c r="F165" s="104"/>
      <c r="G165" s="104"/>
      <c r="H165" s="151"/>
      <c r="I165" s="151"/>
      <c r="J165" s="151"/>
      <c r="K165" s="151"/>
      <c r="L165" s="151"/>
    </row>
    <row r="166" spans="1:12" ht="12.75">
      <c r="A166" s="104"/>
      <c r="B166" s="104"/>
      <c r="C166" s="104"/>
      <c r="D166" s="104"/>
      <c r="E166" s="104"/>
      <c r="F166" s="104"/>
      <c r="G166" s="104"/>
      <c r="H166" s="151"/>
      <c r="I166" s="151"/>
      <c r="J166" s="151"/>
      <c r="K166" s="151"/>
      <c r="L166" s="151"/>
    </row>
    <row r="167" spans="1:12" ht="12.75">
      <c r="A167" s="104"/>
      <c r="B167" s="104"/>
      <c r="C167" s="104"/>
      <c r="D167" s="104"/>
      <c r="E167" s="104"/>
      <c r="F167" s="104"/>
      <c r="G167" s="104"/>
      <c r="H167" s="151"/>
      <c r="I167" s="151"/>
      <c r="J167" s="151"/>
      <c r="K167" s="151"/>
      <c r="L167" s="151"/>
    </row>
    <row r="168" spans="1:12" ht="12.75">
      <c r="A168" s="104"/>
      <c r="B168" s="104"/>
      <c r="C168" s="104"/>
      <c r="D168" s="104"/>
      <c r="E168" s="104"/>
      <c r="F168" s="104"/>
      <c r="G168" s="104"/>
      <c r="H168" s="151"/>
      <c r="I168" s="151"/>
      <c r="J168" s="151"/>
      <c r="K168" s="151"/>
      <c r="L168" s="151"/>
    </row>
    <row r="169" spans="1:12" ht="12.75">
      <c r="A169" s="104"/>
      <c r="B169" s="104"/>
      <c r="C169" s="104"/>
      <c r="D169" s="104"/>
      <c r="E169" s="104"/>
      <c r="F169" s="104"/>
      <c r="G169" s="104"/>
      <c r="H169" s="151"/>
      <c r="I169" s="151"/>
      <c r="J169" s="151"/>
      <c r="K169" s="151"/>
      <c r="L169" s="151"/>
    </row>
    <row r="170" spans="1:12" ht="12.75">
      <c r="A170" s="104"/>
      <c r="B170" s="104"/>
      <c r="C170" s="104"/>
      <c r="D170" s="104"/>
      <c r="E170" s="104"/>
      <c r="F170" s="104"/>
      <c r="G170" s="104"/>
      <c r="H170" s="151"/>
      <c r="I170" s="151"/>
      <c r="J170" s="151"/>
      <c r="K170" s="151"/>
      <c r="L170" s="151"/>
    </row>
    <row r="171" spans="1:12" ht="12.75">
      <c r="A171" s="104"/>
      <c r="B171" s="104"/>
      <c r="C171" s="104"/>
      <c r="D171" s="104"/>
      <c r="E171" s="104"/>
      <c r="F171" s="104"/>
      <c r="G171" s="104"/>
      <c r="H171" s="151"/>
      <c r="I171" s="151"/>
      <c r="J171" s="151"/>
      <c r="K171" s="151"/>
      <c r="L171" s="151"/>
    </row>
    <row r="172" spans="1:12" ht="12.75">
      <c r="A172" s="104"/>
      <c r="B172" s="104"/>
      <c r="C172" s="104"/>
      <c r="D172" s="104"/>
      <c r="E172" s="104"/>
      <c r="F172" s="104"/>
      <c r="G172" s="104"/>
      <c r="H172" s="151"/>
      <c r="I172" s="151"/>
      <c r="J172" s="151"/>
      <c r="K172" s="151"/>
      <c r="L172" s="151"/>
    </row>
    <row r="173" spans="1:12" ht="12.75">
      <c r="A173" s="104"/>
      <c r="B173" s="104"/>
      <c r="C173" s="104"/>
      <c r="D173" s="104"/>
      <c r="E173" s="104"/>
      <c r="F173" s="104"/>
      <c r="G173" s="104"/>
      <c r="H173" s="151"/>
      <c r="I173" s="151"/>
      <c r="J173" s="151"/>
      <c r="K173" s="151"/>
      <c r="L173" s="151"/>
    </row>
    <row r="174" spans="1:12" ht="12.75">
      <c r="A174" s="104"/>
      <c r="B174" s="104"/>
      <c r="C174" s="104"/>
      <c r="D174" s="104"/>
      <c r="E174" s="104"/>
      <c r="F174" s="104"/>
      <c r="G174" s="104"/>
      <c r="H174" s="151"/>
      <c r="I174" s="151"/>
      <c r="J174" s="151"/>
      <c r="K174" s="151"/>
      <c r="L174" s="151"/>
    </row>
    <row r="175" spans="1:12" ht="12.75">
      <c r="A175" s="104"/>
      <c r="B175" s="104"/>
      <c r="C175" s="104"/>
      <c r="D175" s="104"/>
      <c r="E175" s="104"/>
      <c r="F175" s="104"/>
      <c r="G175" s="104"/>
      <c r="H175" s="151"/>
      <c r="I175" s="151"/>
      <c r="J175" s="151"/>
      <c r="K175" s="151"/>
      <c r="L175" s="151"/>
    </row>
    <row r="176" spans="1:12" ht="12.75">
      <c r="A176" s="104"/>
      <c r="B176" s="104"/>
      <c r="C176" s="104"/>
      <c r="D176" s="104"/>
      <c r="E176" s="104"/>
      <c r="F176" s="104"/>
      <c r="G176" s="104"/>
      <c r="H176" s="151"/>
      <c r="I176" s="151"/>
      <c r="J176" s="151"/>
      <c r="K176" s="151"/>
      <c r="L176" s="151"/>
    </row>
    <row r="177" spans="1:12" ht="12.75">
      <c r="A177" s="104"/>
      <c r="B177" s="104"/>
      <c r="C177" s="104"/>
      <c r="D177" s="104"/>
      <c r="E177" s="104"/>
      <c r="F177" s="104"/>
      <c r="G177" s="104"/>
      <c r="H177" s="151"/>
      <c r="I177" s="151"/>
      <c r="J177" s="151"/>
      <c r="K177" s="151"/>
      <c r="L177" s="151"/>
    </row>
    <row r="178" spans="1:12" ht="12.75">
      <c r="A178" s="104"/>
      <c r="B178" s="104"/>
      <c r="C178" s="104"/>
      <c r="D178" s="104"/>
      <c r="E178" s="104"/>
      <c r="F178" s="104"/>
      <c r="G178" s="104"/>
      <c r="H178" s="151"/>
      <c r="I178" s="151"/>
      <c r="J178" s="151"/>
      <c r="K178" s="151"/>
      <c r="L178" s="151"/>
    </row>
    <row r="179" spans="1:12" ht="12.75">
      <c r="A179" s="104"/>
      <c r="B179" s="104"/>
      <c r="C179" s="104"/>
      <c r="D179" s="104"/>
      <c r="E179" s="104"/>
      <c r="F179" s="104"/>
      <c r="G179" s="104"/>
      <c r="H179" s="151"/>
      <c r="I179" s="151"/>
      <c r="J179" s="151"/>
      <c r="K179" s="151"/>
      <c r="L179" s="151"/>
    </row>
    <row r="180" spans="1:12" ht="12.75">
      <c r="A180" s="104"/>
      <c r="B180" s="104"/>
      <c r="C180" s="104"/>
      <c r="D180" s="104"/>
      <c r="E180" s="104"/>
      <c r="F180" s="104"/>
      <c r="G180" s="104"/>
      <c r="H180" s="151"/>
      <c r="I180" s="151"/>
      <c r="J180" s="151"/>
      <c r="K180" s="151"/>
      <c r="L180" s="151"/>
    </row>
    <row r="181" spans="1:12" ht="12.75">
      <c r="A181" s="104"/>
      <c r="B181" s="104"/>
      <c r="C181" s="104"/>
      <c r="D181" s="104"/>
      <c r="E181" s="104"/>
      <c r="F181" s="104"/>
      <c r="G181" s="104"/>
      <c r="H181" s="151"/>
      <c r="I181" s="151"/>
      <c r="J181" s="151"/>
      <c r="K181" s="151"/>
      <c r="L181" s="151"/>
    </row>
    <row r="182" spans="1:12" ht="12.75">
      <c r="A182" s="104"/>
      <c r="B182" s="104"/>
      <c r="C182" s="104"/>
      <c r="D182" s="104"/>
      <c r="E182" s="104"/>
      <c r="F182" s="104"/>
      <c r="G182" s="104"/>
      <c r="H182" s="151"/>
      <c r="I182" s="151"/>
      <c r="J182" s="151"/>
      <c r="K182" s="151"/>
      <c r="L182" s="151"/>
    </row>
    <row r="183" spans="1:12" ht="12.75">
      <c r="A183" s="104"/>
      <c r="B183" s="104"/>
      <c r="C183" s="104"/>
      <c r="D183" s="104"/>
      <c r="E183" s="104"/>
      <c r="F183" s="104"/>
      <c r="G183" s="104"/>
      <c r="H183" s="151"/>
      <c r="I183" s="151"/>
      <c r="J183" s="151"/>
      <c r="K183" s="151"/>
      <c r="L183" s="151"/>
    </row>
    <row r="184" spans="1:12" ht="12.75">
      <c r="A184" s="104"/>
      <c r="B184" s="104"/>
      <c r="C184" s="104"/>
      <c r="D184" s="104"/>
      <c r="E184" s="104"/>
      <c r="F184" s="104"/>
      <c r="G184" s="104"/>
      <c r="H184" s="151"/>
      <c r="I184" s="151"/>
      <c r="J184" s="151"/>
      <c r="K184" s="151"/>
      <c r="L184" s="151"/>
    </row>
    <row r="185" spans="1:12" ht="12.75">
      <c r="A185" s="104"/>
      <c r="B185" s="104"/>
      <c r="C185" s="104"/>
      <c r="D185" s="104"/>
      <c r="E185" s="104"/>
      <c r="F185" s="104"/>
      <c r="G185" s="104"/>
      <c r="H185" s="151"/>
      <c r="I185" s="151"/>
      <c r="J185" s="151"/>
      <c r="K185" s="151"/>
      <c r="L185" s="151"/>
    </row>
    <row r="186" spans="1:12" ht="12.75">
      <c r="A186" s="104"/>
      <c r="B186" s="104"/>
      <c r="C186" s="104"/>
      <c r="D186" s="104"/>
      <c r="E186" s="104"/>
      <c r="F186" s="104"/>
      <c r="G186" s="104"/>
      <c r="H186" s="151"/>
      <c r="I186" s="151"/>
      <c r="J186" s="151"/>
      <c r="K186" s="151"/>
      <c r="L186" s="151"/>
    </row>
    <row r="187" spans="1:12" ht="12.75">
      <c r="A187" s="104"/>
      <c r="B187" s="104"/>
      <c r="C187" s="104"/>
      <c r="D187" s="104"/>
      <c r="E187" s="104"/>
      <c r="F187" s="104"/>
      <c r="G187" s="104"/>
      <c r="H187" s="151"/>
      <c r="I187" s="151"/>
      <c r="J187" s="151"/>
      <c r="K187" s="151"/>
      <c r="L187" s="151"/>
    </row>
    <row r="188" spans="1:12" ht="12.75">
      <c r="A188" s="104"/>
      <c r="B188" s="104"/>
      <c r="C188" s="104"/>
      <c r="D188" s="104"/>
      <c r="E188" s="104"/>
      <c r="F188" s="104"/>
      <c r="G188" s="104"/>
      <c r="H188" s="151"/>
      <c r="I188" s="151"/>
      <c r="J188" s="151"/>
      <c r="K188" s="151"/>
      <c r="L188" s="151"/>
    </row>
    <row r="189" spans="1:12" ht="12.75">
      <c r="A189" s="104"/>
      <c r="B189" s="104"/>
      <c r="C189" s="104"/>
      <c r="D189" s="104"/>
      <c r="E189" s="104"/>
      <c r="F189" s="104"/>
      <c r="G189" s="104"/>
      <c r="H189" s="151"/>
      <c r="I189" s="151"/>
      <c r="J189" s="151"/>
      <c r="K189" s="151"/>
      <c r="L189" s="151"/>
    </row>
    <row r="190" spans="1:12" ht="12.75">
      <c r="A190" s="104"/>
      <c r="B190" s="104"/>
      <c r="C190" s="104"/>
      <c r="D190" s="104"/>
      <c r="E190" s="104"/>
      <c r="F190" s="104"/>
      <c r="G190" s="104"/>
      <c r="H190" s="151"/>
      <c r="I190" s="151"/>
      <c r="J190" s="151"/>
      <c r="K190" s="151"/>
      <c r="L190" s="151"/>
    </row>
    <row r="191" spans="1:12" ht="12.75">
      <c r="A191" s="104"/>
      <c r="B191" s="104"/>
      <c r="C191" s="104"/>
      <c r="D191" s="104"/>
      <c r="E191" s="104"/>
      <c r="F191" s="104"/>
      <c r="G191" s="104"/>
      <c r="H191" s="151"/>
      <c r="I191" s="151"/>
      <c r="J191" s="151"/>
      <c r="K191" s="151"/>
      <c r="L191" s="151"/>
    </row>
    <row r="192" spans="1:12" ht="12.75">
      <c r="A192" s="104"/>
      <c r="B192" s="104"/>
      <c r="C192" s="104"/>
      <c r="D192" s="104"/>
      <c r="E192" s="104"/>
      <c r="F192" s="104"/>
      <c r="G192" s="104"/>
      <c r="H192" s="151"/>
      <c r="I192" s="151"/>
      <c r="J192" s="151"/>
      <c r="K192" s="151"/>
      <c r="L192" s="151"/>
    </row>
    <row r="193" spans="1:12" ht="12.75">
      <c r="A193" s="104"/>
      <c r="B193" s="104"/>
      <c r="C193" s="104"/>
      <c r="D193" s="104"/>
      <c r="E193" s="104"/>
      <c r="F193" s="104"/>
      <c r="G193" s="104"/>
      <c r="H193" s="151"/>
      <c r="I193" s="151"/>
      <c r="J193" s="151"/>
      <c r="K193" s="151"/>
      <c r="L193" s="151"/>
    </row>
    <row r="194" spans="1:12" ht="12.75">
      <c r="A194" s="104"/>
      <c r="B194" s="104"/>
      <c r="C194" s="104"/>
      <c r="D194" s="104"/>
      <c r="E194" s="104"/>
      <c r="F194" s="104"/>
      <c r="G194" s="104"/>
      <c r="H194" s="151"/>
      <c r="I194" s="151"/>
      <c r="J194" s="151"/>
      <c r="K194" s="151"/>
      <c r="L194" s="151"/>
    </row>
    <row r="195" spans="1:12" ht="12.75">
      <c r="A195" s="104"/>
      <c r="B195" s="104"/>
      <c r="C195" s="104"/>
      <c r="D195" s="104"/>
      <c r="E195" s="104"/>
      <c r="F195" s="104"/>
      <c r="G195" s="104"/>
      <c r="H195" s="151"/>
      <c r="I195" s="151"/>
      <c r="J195" s="151"/>
      <c r="K195" s="151"/>
      <c r="L195" s="151"/>
    </row>
    <row r="196" spans="8:12" ht="12.75">
      <c r="H196" s="152"/>
      <c r="I196" s="153"/>
      <c r="J196" s="152"/>
      <c r="K196" s="153"/>
      <c r="L196" s="153"/>
    </row>
    <row r="197" spans="8:12" ht="12.75">
      <c r="H197" s="152"/>
      <c r="I197" s="153"/>
      <c r="J197" s="152"/>
      <c r="K197" s="153"/>
      <c r="L197" s="153"/>
    </row>
    <row r="198" spans="8:12" ht="12.75">
      <c r="H198" s="152"/>
      <c r="I198" s="153"/>
      <c r="J198" s="152"/>
      <c r="K198" s="153"/>
      <c r="L198" s="153"/>
    </row>
    <row r="199" spans="8:12" ht="12.75">
      <c r="H199" s="152"/>
      <c r="I199" s="153"/>
      <c r="J199" s="152"/>
      <c r="K199" s="153"/>
      <c r="L199" s="153"/>
    </row>
    <row r="200" spans="8:12" ht="12.75">
      <c r="H200" s="152"/>
      <c r="I200" s="153"/>
      <c r="J200" s="152"/>
      <c r="K200" s="153"/>
      <c r="L200" s="153"/>
    </row>
    <row r="201" spans="8:12" ht="12.75">
      <c r="H201" s="152"/>
      <c r="I201" s="153"/>
      <c r="J201" s="152"/>
      <c r="K201" s="153"/>
      <c r="L201" s="153"/>
    </row>
    <row r="202" spans="8:12" ht="12.75">
      <c r="H202" s="152"/>
      <c r="I202" s="153"/>
      <c r="J202" s="152"/>
      <c r="K202" s="153"/>
      <c r="L202" s="153"/>
    </row>
    <row r="203" spans="8:12" ht="12.75">
      <c r="H203" s="152"/>
      <c r="I203" s="153"/>
      <c r="J203" s="152"/>
      <c r="K203" s="153"/>
      <c r="L203" s="153"/>
    </row>
    <row r="204" spans="8:12" ht="12.75">
      <c r="H204" s="152"/>
      <c r="I204" s="153"/>
      <c r="J204" s="152"/>
      <c r="K204" s="153"/>
      <c r="L204" s="153"/>
    </row>
    <row r="205" spans="8:12" ht="12.75">
      <c r="H205" s="152"/>
      <c r="I205" s="153"/>
      <c r="J205" s="152"/>
      <c r="K205" s="153"/>
      <c r="L205" s="153"/>
    </row>
    <row r="206" spans="8:12" ht="12.75">
      <c r="H206" s="152"/>
      <c r="I206" s="153"/>
      <c r="J206" s="152"/>
      <c r="K206" s="153"/>
      <c r="L206" s="153"/>
    </row>
    <row r="207" spans="8:12" ht="12.75">
      <c r="H207" s="152"/>
      <c r="I207" s="153"/>
      <c r="J207" s="152"/>
      <c r="K207" s="153"/>
      <c r="L207" s="153"/>
    </row>
    <row r="208" spans="8:12" ht="12.75">
      <c r="H208" s="152"/>
      <c r="I208" s="153"/>
      <c r="J208" s="152"/>
      <c r="K208" s="153"/>
      <c r="L208" s="153"/>
    </row>
    <row r="209" spans="8:12" ht="12.75">
      <c r="H209" s="152"/>
      <c r="I209" s="153"/>
      <c r="J209" s="152"/>
      <c r="K209" s="153"/>
      <c r="L209" s="153"/>
    </row>
    <row r="210" spans="8:12" ht="12.75">
      <c r="H210" s="152"/>
      <c r="I210" s="153"/>
      <c r="J210" s="152"/>
      <c r="K210" s="153"/>
      <c r="L210" s="153"/>
    </row>
    <row r="211" spans="8:12" ht="12.75">
      <c r="H211" s="152"/>
      <c r="I211" s="153"/>
      <c r="J211" s="152"/>
      <c r="K211" s="153"/>
      <c r="L211" s="153"/>
    </row>
    <row r="212" spans="8:12" ht="12.75">
      <c r="H212" s="152"/>
      <c r="I212" s="153"/>
      <c r="J212" s="152"/>
      <c r="K212" s="153"/>
      <c r="L212" s="153"/>
    </row>
    <row r="213" spans="8:12" ht="12.75">
      <c r="H213" s="152"/>
      <c r="I213" s="153"/>
      <c r="J213" s="152"/>
      <c r="K213" s="153"/>
      <c r="L213" s="153"/>
    </row>
    <row r="214" spans="8:12" ht="12.75">
      <c r="H214" s="152"/>
      <c r="I214" s="153"/>
      <c r="J214" s="152"/>
      <c r="K214" s="153"/>
      <c r="L214" s="153"/>
    </row>
    <row r="215" spans="8:12" ht="12.75">
      <c r="H215" s="152"/>
      <c r="I215" s="153"/>
      <c r="J215" s="152"/>
      <c r="K215" s="153"/>
      <c r="L215" s="153"/>
    </row>
  </sheetData>
  <sheetProtection selectLockedCells="1" selectUnlockedCells="1"/>
  <mergeCells count="34">
    <mergeCell ref="A2:K2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J5:J6"/>
    <mergeCell ref="K5:K6"/>
    <mergeCell ref="L5:L6"/>
    <mergeCell ref="B7:E7"/>
    <mergeCell ref="C8:E8"/>
    <mergeCell ref="D9:E9"/>
    <mergeCell ref="D10:E10"/>
    <mergeCell ref="D28:E28"/>
    <mergeCell ref="C31:E31"/>
    <mergeCell ref="D32:E32"/>
    <mergeCell ref="D33:E33"/>
    <mergeCell ref="D15:E15"/>
    <mergeCell ref="D20:E20"/>
    <mergeCell ref="D24:E24"/>
    <mergeCell ref="D48:E48"/>
    <mergeCell ref="D51:E51"/>
    <mergeCell ref="D69:E69"/>
    <mergeCell ref="D75:E75"/>
    <mergeCell ref="D63:E63"/>
    <mergeCell ref="D37:E37"/>
    <mergeCell ref="D66:E66"/>
    <mergeCell ref="D38:E38"/>
    <mergeCell ref="D44:E44"/>
    <mergeCell ref="D46:E46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7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110" zoomScaleNormal="110" zoomScalePageLayoutView="0" workbookViewId="0" topLeftCell="A7">
      <selection activeCell="J29" sqref="J29"/>
    </sheetView>
  </sheetViews>
  <sheetFormatPr defaultColWidth="11.57421875" defaultRowHeight="12.75"/>
  <cols>
    <col min="1" max="1" width="4.140625" style="154" customWidth="1"/>
    <col min="2" max="2" width="5.00390625" style="0" customWidth="1"/>
    <col min="3" max="3" width="6.140625" style="0" customWidth="1"/>
    <col min="4" max="4" width="7.28125" style="0" customWidth="1"/>
    <col min="5" max="5" width="39.28125" style="0" customWidth="1"/>
    <col min="6" max="6" width="12.7109375" style="84" customWidth="1"/>
    <col min="7" max="7" width="11.28125" style="0" customWidth="1"/>
    <col min="8" max="8" width="11.7109375" style="106" customWidth="1"/>
    <col min="9" max="9" width="11.28125" style="0" customWidth="1"/>
    <col min="10" max="10" width="11.7109375" style="565" customWidth="1"/>
    <col min="11" max="12" width="11.00390625" style="0" customWidth="1"/>
  </cols>
  <sheetData>
    <row r="1" spans="1:11" ht="20.25" customHeight="1">
      <c r="A1" s="671" t="s">
        <v>446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2" ht="12.75">
      <c r="A2" s="74"/>
      <c r="B2" s="74"/>
      <c r="C2" s="74"/>
      <c r="D2" s="74"/>
      <c r="E2" s="74"/>
      <c r="F2" s="108"/>
      <c r="G2" s="104"/>
      <c r="H2" s="155"/>
      <c r="I2" s="155"/>
      <c r="J2" s="563"/>
      <c r="K2" s="104"/>
      <c r="L2" s="104"/>
    </row>
    <row r="3" spans="1:12" ht="12.75" customHeight="1">
      <c r="A3" s="659"/>
      <c r="B3" s="660" t="s">
        <v>70</v>
      </c>
      <c r="C3" s="660"/>
      <c r="D3" s="661" t="s">
        <v>71</v>
      </c>
      <c r="E3" s="661"/>
      <c r="F3" s="672" t="s">
        <v>72</v>
      </c>
      <c r="G3" s="672"/>
      <c r="H3" s="672"/>
      <c r="I3" s="672"/>
      <c r="J3" s="672"/>
      <c r="K3" s="672"/>
      <c r="L3" s="672"/>
    </row>
    <row r="4" spans="1:12" ht="12.75">
      <c r="A4" s="659"/>
      <c r="B4" s="659"/>
      <c r="C4" s="660"/>
      <c r="D4" s="661"/>
      <c r="E4" s="661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>
      <c r="A5" s="659"/>
      <c r="B5" s="659"/>
      <c r="C5" s="660"/>
      <c r="D5" s="661"/>
      <c r="E5" s="661"/>
      <c r="F5" s="674" t="s">
        <v>756</v>
      </c>
      <c r="G5" s="674" t="s">
        <v>838</v>
      </c>
      <c r="H5" s="674" t="s">
        <v>839</v>
      </c>
      <c r="I5" s="675" t="s">
        <v>840</v>
      </c>
      <c r="J5" s="698" t="s">
        <v>732</v>
      </c>
      <c r="K5" s="668" t="s">
        <v>765</v>
      </c>
      <c r="L5" s="705" t="s">
        <v>841</v>
      </c>
    </row>
    <row r="6" spans="1:12" ht="44.25" customHeight="1">
      <c r="A6" s="659"/>
      <c r="B6" s="659"/>
      <c r="C6" s="660"/>
      <c r="D6" s="661"/>
      <c r="E6" s="661"/>
      <c r="F6" s="674"/>
      <c r="G6" s="674"/>
      <c r="H6" s="674"/>
      <c r="I6" s="675"/>
      <c r="J6" s="698"/>
      <c r="K6" s="668"/>
      <c r="L6" s="705"/>
    </row>
    <row r="7" spans="1:12" ht="27" customHeight="1">
      <c r="A7" s="78"/>
      <c r="B7" s="656" t="s">
        <v>447</v>
      </c>
      <c r="C7" s="656"/>
      <c r="D7" s="656"/>
      <c r="E7" s="656"/>
      <c r="F7" s="368">
        <f aca="true" t="shared" si="0" ref="F7:L7">F9+F17+F22</f>
        <v>133491.80000000002</v>
      </c>
      <c r="G7" s="368">
        <f t="shared" si="0"/>
        <v>79756.25</v>
      </c>
      <c r="H7" s="368">
        <f t="shared" si="0"/>
        <v>111240</v>
      </c>
      <c r="I7" s="368">
        <f t="shared" si="0"/>
        <v>103379.53</v>
      </c>
      <c r="J7" s="368">
        <f t="shared" si="0"/>
        <v>97636</v>
      </c>
      <c r="K7" s="368">
        <f t="shared" si="0"/>
        <v>91400</v>
      </c>
      <c r="L7" s="368">
        <f t="shared" si="0"/>
        <v>97900</v>
      </c>
    </row>
    <row r="8" spans="1:12" ht="12.75">
      <c r="A8" s="150" t="s">
        <v>74</v>
      </c>
      <c r="B8" s="156" t="s">
        <v>107</v>
      </c>
      <c r="C8" s="706" t="s">
        <v>108</v>
      </c>
      <c r="D8" s="706"/>
      <c r="E8" s="706"/>
      <c r="F8" s="350">
        <f aca="true" t="shared" si="1" ref="F8:L8">SUM(F9+F17+F22)</f>
        <v>133491.80000000002</v>
      </c>
      <c r="G8" s="350">
        <f t="shared" si="1"/>
        <v>79756.25</v>
      </c>
      <c r="H8" s="350">
        <f t="shared" si="1"/>
        <v>111240</v>
      </c>
      <c r="I8" s="350">
        <f t="shared" si="1"/>
        <v>103379.53</v>
      </c>
      <c r="J8" s="350">
        <f t="shared" si="1"/>
        <v>97636</v>
      </c>
      <c r="K8" s="350">
        <f t="shared" si="1"/>
        <v>91400</v>
      </c>
      <c r="L8" s="350">
        <f t="shared" si="1"/>
        <v>97900</v>
      </c>
    </row>
    <row r="9" spans="1:12" ht="12.75">
      <c r="A9" s="150" t="s">
        <v>77</v>
      </c>
      <c r="B9" s="85"/>
      <c r="C9" s="82" t="s">
        <v>448</v>
      </c>
      <c r="D9" s="651" t="s">
        <v>449</v>
      </c>
      <c r="E9" s="651"/>
      <c r="F9" s="288">
        <f aca="true" t="shared" si="2" ref="F9:L9">SUM(F10:F16)</f>
        <v>74644.02</v>
      </c>
      <c r="G9" s="288">
        <f t="shared" si="2"/>
        <v>63268.420000000006</v>
      </c>
      <c r="H9" s="288">
        <f t="shared" si="2"/>
        <v>75500</v>
      </c>
      <c r="I9" s="288">
        <f t="shared" si="2"/>
        <v>66393.68</v>
      </c>
      <c r="J9" s="288">
        <f t="shared" si="2"/>
        <v>50800</v>
      </c>
      <c r="K9" s="288">
        <f t="shared" si="2"/>
        <v>46500</v>
      </c>
      <c r="L9" s="288">
        <f t="shared" si="2"/>
        <v>43000</v>
      </c>
    </row>
    <row r="10" spans="1:12" ht="12.75">
      <c r="A10" s="150" t="s">
        <v>80</v>
      </c>
      <c r="B10" s="85" t="s">
        <v>724</v>
      </c>
      <c r="C10" s="85"/>
      <c r="D10" s="110">
        <v>651002</v>
      </c>
      <c r="E10" s="157" t="s">
        <v>450</v>
      </c>
      <c r="F10" s="289">
        <v>46653.22</v>
      </c>
      <c r="G10" s="289">
        <v>36116.12</v>
      </c>
      <c r="H10" s="290">
        <v>30000</v>
      </c>
      <c r="I10" s="290">
        <v>23063.45</v>
      </c>
      <c r="J10" s="555">
        <v>18000</v>
      </c>
      <c r="K10" s="290">
        <v>16000</v>
      </c>
      <c r="L10" s="312">
        <v>14000</v>
      </c>
    </row>
    <row r="11" spans="1:12" ht="13.5" thickBot="1">
      <c r="A11" s="150" t="s">
        <v>82</v>
      </c>
      <c r="B11" s="85" t="s">
        <v>755</v>
      </c>
      <c r="C11" s="85"/>
      <c r="D11" s="110">
        <v>651003</v>
      </c>
      <c r="E11" s="64" t="s">
        <v>753</v>
      </c>
      <c r="F11" s="289">
        <v>24134.5</v>
      </c>
      <c r="G11" s="289">
        <v>23311.4</v>
      </c>
      <c r="H11" s="290">
        <v>23000</v>
      </c>
      <c r="I11" s="290">
        <v>23000</v>
      </c>
      <c r="J11" s="555">
        <v>22800</v>
      </c>
      <c r="K11" s="290">
        <v>21000</v>
      </c>
      <c r="L11" s="312">
        <v>20000</v>
      </c>
    </row>
    <row r="12" spans="1:12" ht="13.5" thickBot="1">
      <c r="A12" s="150" t="s">
        <v>84</v>
      </c>
      <c r="B12" s="85" t="s">
        <v>755</v>
      </c>
      <c r="C12" s="85"/>
      <c r="D12" s="110">
        <v>651003</v>
      </c>
      <c r="E12" s="64" t="s">
        <v>754</v>
      </c>
      <c r="F12" s="289"/>
      <c r="G12" s="289"/>
      <c r="H12" s="290">
        <v>12000</v>
      </c>
      <c r="I12" s="290">
        <v>10000</v>
      </c>
      <c r="J12" s="555">
        <v>10000</v>
      </c>
      <c r="K12" s="290">
        <v>9500</v>
      </c>
      <c r="L12" s="312">
        <v>9000</v>
      </c>
    </row>
    <row r="13" spans="1:13" ht="12.75" customHeight="1" thickBot="1">
      <c r="A13" s="150" t="s">
        <v>86</v>
      </c>
      <c r="B13" s="85" t="s">
        <v>724</v>
      </c>
      <c r="C13" s="85"/>
      <c r="D13" s="110">
        <v>651003</v>
      </c>
      <c r="E13" s="64" t="s">
        <v>451</v>
      </c>
      <c r="F13" s="289">
        <v>0</v>
      </c>
      <c r="G13" s="289"/>
      <c r="H13" s="290">
        <v>5500</v>
      </c>
      <c r="I13" s="290">
        <v>4418.23</v>
      </c>
      <c r="J13" s="555">
        <v>0</v>
      </c>
      <c r="K13" s="290">
        <v>0</v>
      </c>
      <c r="L13" s="312">
        <v>0</v>
      </c>
      <c r="M13" s="158"/>
    </row>
    <row r="14" spans="1:12" ht="12.75">
      <c r="A14" s="150" t="s">
        <v>88</v>
      </c>
      <c r="B14" s="85" t="s">
        <v>724</v>
      </c>
      <c r="C14" s="85"/>
      <c r="D14" s="110">
        <v>651003</v>
      </c>
      <c r="E14" s="64" t="s">
        <v>452</v>
      </c>
      <c r="F14" s="289"/>
      <c r="G14" s="289"/>
      <c r="H14" s="290"/>
      <c r="I14" s="290">
        <v>112</v>
      </c>
      <c r="J14" s="555"/>
      <c r="K14" s="290">
        <v>0</v>
      </c>
      <c r="L14" s="312">
        <v>0</v>
      </c>
    </row>
    <row r="15" spans="1:12" ht="12.75">
      <c r="A15" s="150" t="s">
        <v>90</v>
      </c>
      <c r="B15" s="85" t="s">
        <v>724</v>
      </c>
      <c r="C15" s="85"/>
      <c r="D15" s="110">
        <v>653001</v>
      </c>
      <c r="E15" s="87" t="s">
        <v>453</v>
      </c>
      <c r="F15" s="289">
        <v>3856.3</v>
      </c>
      <c r="G15" s="289">
        <v>3840.9</v>
      </c>
      <c r="H15" s="290">
        <v>5000</v>
      </c>
      <c r="I15" s="290">
        <v>5800</v>
      </c>
      <c r="J15" s="555">
        <v>0</v>
      </c>
      <c r="K15" s="290">
        <v>0</v>
      </c>
      <c r="L15" s="312">
        <v>0</v>
      </c>
    </row>
    <row r="16" spans="1:12" ht="12.75">
      <c r="A16" s="150" t="s">
        <v>92</v>
      </c>
      <c r="B16" s="85" t="s">
        <v>724</v>
      </c>
      <c r="C16" s="85"/>
      <c r="D16" s="110">
        <v>623002</v>
      </c>
      <c r="E16" s="87" t="s">
        <v>454</v>
      </c>
      <c r="F16" s="289">
        <v>0</v>
      </c>
      <c r="G16" s="289"/>
      <c r="H16" s="290"/>
      <c r="I16" s="290"/>
      <c r="J16" s="555"/>
      <c r="K16" s="290">
        <v>0</v>
      </c>
      <c r="L16" s="312">
        <v>0</v>
      </c>
    </row>
    <row r="17" spans="1:12" ht="12.75">
      <c r="A17" s="150" t="s">
        <v>94</v>
      </c>
      <c r="B17" s="85"/>
      <c r="C17" s="82" t="s">
        <v>455</v>
      </c>
      <c r="D17" s="651" t="s">
        <v>456</v>
      </c>
      <c r="E17" s="651"/>
      <c r="F17" s="288">
        <f aca="true" t="shared" si="3" ref="F17:L17">SUM(F18:F21)</f>
        <v>54446.68</v>
      </c>
      <c r="G17" s="288">
        <f t="shared" si="3"/>
        <v>7071.93</v>
      </c>
      <c r="H17" s="288">
        <f t="shared" si="3"/>
        <v>8000</v>
      </c>
      <c r="I17" s="288">
        <f t="shared" si="3"/>
        <v>7300</v>
      </c>
      <c r="J17" s="288">
        <f t="shared" si="3"/>
        <v>7100</v>
      </c>
      <c r="K17" s="288">
        <f t="shared" si="3"/>
        <v>7200</v>
      </c>
      <c r="L17" s="288">
        <f t="shared" si="3"/>
        <v>7200</v>
      </c>
    </row>
    <row r="18" spans="1:12" ht="12.75">
      <c r="A18" s="150" t="s">
        <v>156</v>
      </c>
      <c r="B18" s="85" t="s">
        <v>724</v>
      </c>
      <c r="C18" s="85"/>
      <c r="D18" s="110">
        <v>637012</v>
      </c>
      <c r="E18" s="87" t="s">
        <v>457</v>
      </c>
      <c r="F18" s="289">
        <v>4457</v>
      </c>
      <c r="G18" s="289">
        <v>3605.49</v>
      </c>
      <c r="H18" s="290">
        <v>4500</v>
      </c>
      <c r="I18" s="290">
        <v>3800</v>
      </c>
      <c r="J18" s="555">
        <v>3600</v>
      </c>
      <c r="K18" s="290">
        <v>4200</v>
      </c>
      <c r="L18" s="312">
        <v>4200</v>
      </c>
    </row>
    <row r="19" spans="1:12" ht="13.5" thickBot="1">
      <c r="A19" s="150" t="s">
        <v>193</v>
      </c>
      <c r="B19" s="85" t="s">
        <v>724</v>
      </c>
      <c r="C19" s="85"/>
      <c r="D19" s="110">
        <v>637005</v>
      </c>
      <c r="E19" s="87" t="s">
        <v>458</v>
      </c>
      <c r="F19" s="289">
        <v>3277.24</v>
      </c>
      <c r="G19" s="289">
        <v>3466.44</v>
      </c>
      <c r="H19" s="290">
        <v>3500</v>
      </c>
      <c r="I19" s="290">
        <v>3500</v>
      </c>
      <c r="J19" s="555">
        <v>3500</v>
      </c>
      <c r="K19" s="290">
        <v>3000</v>
      </c>
      <c r="L19" s="312">
        <v>3000</v>
      </c>
    </row>
    <row r="20" spans="1:12" ht="13.5" thickBot="1">
      <c r="A20" s="150" t="s">
        <v>158</v>
      </c>
      <c r="B20" s="85" t="s">
        <v>724</v>
      </c>
      <c r="C20" s="85"/>
      <c r="D20" s="110">
        <v>637031</v>
      </c>
      <c r="E20" s="87" t="s">
        <v>733</v>
      </c>
      <c r="F20" s="289">
        <v>9533.96</v>
      </c>
      <c r="G20" s="289"/>
      <c r="H20" s="290"/>
      <c r="I20" s="290">
        <v>0</v>
      </c>
      <c r="J20" s="555"/>
      <c r="K20" s="290"/>
      <c r="L20" s="312"/>
    </row>
    <row r="21" spans="1:12" ht="13.5" thickBot="1">
      <c r="A21" s="150" t="s">
        <v>161</v>
      </c>
      <c r="B21" s="85" t="s">
        <v>723</v>
      </c>
      <c r="C21" s="85"/>
      <c r="D21" s="110">
        <v>637018</v>
      </c>
      <c r="E21" s="87" t="s">
        <v>459</v>
      </c>
      <c r="F21" s="289">
        <v>37178.48</v>
      </c>
      <c r="G21" s="289"/>
      <c r="H21" s="290"/>
      <c r="I21" s="290">
        <v>0</v>
      </c>
      <c r="J21" s="555"/>
      <c r="K21" s="290">
        <v>0</v>
      </c>
      <c r="L21" s="312">
        <v>0</v>
      </c>
    </row>
    <row r="22" spans="1:12" ht="12.75">
      <c r="A22" s="150" t="s">
        <v>96</v>
      </c>
      <c r="B22" s="85"/>
      <c r="C22" s="82" t="s">
        <v>426</v>
      </c>
      <c r="D22" s="651" t="s">
        <v>427</v>
      </c>
      <c r="E22" s="651"/>
      <c r="F22" s="288">
        <f aca="true" t="shared" si="4" ref="F22:L22">SUM(F23+F25)</f>
        <v>4401.1</v>
      </c>
      <c r="G22" s="288">
        <f t="shared" si="4"/>
        <v>9415.9</v>
      </c>
      <c r="H22" s="288">
        <f t="shared" si="4"/>
        <v>27740</v>
      </c>
      <c r="I22" s="288">
        <f t="shared" si="4"/>
        <v>29685.85</v>
      </c>
      <c r="J22" s="288">
        <f t="shared" si="4"/>
        <v>39736</v>
      </c>
      <c r="K22" s="288">
        <f t="shared" si="4"/>
        <v>37700</v>
      </c>
      <c r="L22" s="288">
        <f t="shared" si="4"/>
        <v>47700</v>
      </c>
    </row>
    <row r="23" spans="1:12" ht="12.75">
      <c r="A23" s="150" t="s">
        <v>99</v>
      </c>
      <c r="B23" s="85"/>
      <c r="C23" s="85"/>
      <c r="D23" s="684" t="s">
        <v>950</v>
      </c>
      <c r="E23" s="684"/>
      <c r="F23" s="292">
        <f aca="true" t="shared" si="5" ref="F23:L23">SUM(F24:F24)</f>
        <v>4401.1</v>
      </c>
      <c r="G23" s="292">
        <f t="shared" si="5"/>
        <v>9415.9</v>
      </c>
      <c r="H23" s="292">
        <f t="shared" si="5"/>
        <v>5740</v>
      </c>
      <c r="I23" s="292">
        <f t="shared" si="5"/>
        <v>7685.85</v>
      </c>
      <c r="J23" s="292">
        <f t="shared" si="5"/>
        <v>5736</v>
      </c>
      <c r="K23" s="292">
        <f t="shared" si="5"/>
        <v>5700</v>
      </c>
      <c r="L23" s="292">
        <f t="shared" si="5"/>
        <v>5700</v>
      </c>
    </row>
    <row r="24" spans="1:12" s="94" customFormat="1" ht="12.75" customHeight="1" thickBot="1">
      <c r="A24" s="150" t="s">
        <v>100</v>
      </c>
      <c r="B24" s="91" t="s">
        <v>724</v>
      </c>
      <c r="C24" s="91"/>
      <c r="D24" s="117">
        <v>642006</v>
      </c>
      <c r="E24" s="93" t="s">
        <v>460</v>
      </c>
      <c r="F24" s="293">
        <v>4401.1</v>
      </c>
      <c r="G24" s="293">
        <v>9415.9</v>
      </c>
      <c r="H24" s="294">
        <v>5740</v>
      </c>
      <c r="I24" s="294">
        <v>7685.85</v>
      </c>
      <c r="J24" s="559">
        <v>5736</v>
      </c>
      <c r="K24" s="294">
        <v>5700</v>
      </c>
      <c r="L24" s="319">
        <v>5700</v>
      </c>
    </row>
    <row r="25" spans="1:12" ht="13.5" thickBot="1">
      <c r="A25" s="150" t="s">
        <v>101</v>
      </c>
      <c r="B25" s="85"/>
      <c r="C25" s="85"/>
      <c r="D25" s="684" t="s">
        <v>461</v>
      </c>
      <c r="E25" s="684"/>
      <c r="F25" s="292">
        <f aca="true" t="shared" si="6" ref="F25:L25">SUM(F26:F27)</f>
        <v>0</v>
      </c>
      <c r="G25" s="292">
        <f t="shared" si="6"/>
        <v>0</v>
      </c>
      <c r="H25" s="292">
        <f t="shared" si="6"/>
        <v>22000</v>
      </c>
      <c r="I25" s="292">
        <f t="shared" si="6"/>
        <v>22000</v>
      </c>
      <c r="J25" s="292">
        <f t="shared" si="6"/>
        <v>34000</v>
      </c>
      <c r="K25" s="292">
        <f t="shared" si="6"/>
        <v>32000</v>
      </c>
      <c r="L25" s="292">
        <f t="shared" si="6"/>
        <v>42000</v>
      </c>
    </row>
    <row r="26" spans="1:12" ht="12.75">
      <c r="A26" s="150" t="s">
        <v>102</v>
      </c>
      <c r="B26" s="91" t="s">
        <v>724</v>
      </c>
      <c r="C26" s="91"/>
      <c r="D26" s="117">
        <v>642001</v>
      </c>
      <c r="E26" s="93" t="s">
        <v>462</v>
      </c>
      <c r="F26" s="293"/>
      <c r="G26" s="293">
        <v>0</v>
      </c>
      <c r="H26" s="290">
        <v>20000</v>
      </c>
      <c r="I26" s="294">
        <v>20000</v>
      </c>
      <c r="J26" s="555">
        <v>30000</v>
      </c>
      <c r="K26" s="290">
        <v>30000</v>
      </c>
      <c r="L26" s="312">
        <v>40000</v>
      </c>
    </row>
    <row r="27" spans="1:12" ht="12.75">
      <c r="A27" s="150" t="s">
        <v>103</v>
      </c>
      <c r="B27" s="113" t="s">
        <v>724</v>
      </c>
      <c r="C27" s="113"/>
      <c r="D27" s="114">
        <v>642007</v>
      </c>
      <c r="E27" s="122" t="s">
        <v>463</v>
      </c>
      <c r="F27" s="349"/>
      <c r="G27" s="349"/>
      <c r="H27" s="369">
        <v>2000</v>
      </c>
      <c r="I27" s="369">
        <v>2000</v>
      </c>
      <c r="J27" s="564">
        <v>4000</v>
      </c>
      <c r="K27" s="369">
        <v>2000</v>
      </c>
      <c r="L27" s="312">
        <v>2000</v>
      </c>
    </row>
    <row r="37" ht="12" customHeight="1"/>
  </sheetData>
  <sheetProtection selectLockedCells="1" selectUnlockedCells="1"/>
  <mergeCells count="20">
    <mergeCell ref="L5:L6"/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D17:E17"/>
    <mergeCell ref="D22:E22"/>
    <mergeCell ref="D23:E23"/>
    <mergeCell ref="D25:E25"/>
    <mergeCell ref="J5:J6"/>
    <mergeCell ref="K5:K6"/>
    <mergeCell ref="F5:F6"/>
    <mergeCell ref="G5:G6"/>
    <mergeCell ref="H5:H6"/>
    <mergeCell ref="I5:I6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1"/>
  <sheetViews>
    <sheetView zoomScale="110" zoomScaleNormal="110" zoomScalePageLayoutView="0" workbookViewId="0" topLeftCell="A1">
      <selection activeCell="I15" sqref="I15"/>
    </sheetView>
  </sheetViews>
  <sheetFormatPr defaultColWidth="11.57421875" defaultRowHeight="12.75"/>
  <cols>
    <col min="1" max="1" width="4.28125" style="154" customWidth="1"/>
    <col min="2" max="2" width="8.140625" style="0" customWidth="1"/>
    <col min="3" max="3" width="8.8515625" style="0" customWidth="1"/>
    <col min="4" max="4" width="7.57421875" style="0" customWidth="1"/>
    <col min="5" max="5" width="35.7109375" style="0" customWidth="1"/>
    <col min="6" max="6" width="11.00390625" style="84" customWidth="1"/>
    <col min="7" max="7" width="12.421875" style="84" customWidth="1"/>
    <col min="8" max="9" width="11.140625" style="159" customWidth="1"/>
    <col min="10" max="10" width="11.140625" style="542" customWidth="1"/>
    <col min="11" max="11" width="11.28125" style="84" customWidth="1"/>
    <col min="12" max="12" width="11.57421875" style="84" customWidth="1"/>
    <col min="13" max="13" width="11.57421875" style="0" customWidth="1"/>
    <col min="14" max="14" width="21.57421875" style="0" customWidth="1"/>
    <col min="15" max="15" width="16.57421875" style="0" customWidth="1"/>
  </cols>
  <sheetData>
    <row r="2" spans="1:12" ht="20.25">
      <c r="A2" s="686" t="s">
        <v>464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/>
    </row>
    <row r="3" spans="1:12" ht="12.75">
      <c r="A3" s="74"/>
      <c r="B3" s="74"/>
      <c r="C3" s="74"/>
      <c r="D3" s="74"/>
      <c r="E3" s="74"/>
      <c r="F3" s="108"/>
      <c r="G3" s="108"/>
      <c r="H3" s="116"/>
      <c r="I3" s="116"/>
      <c r="J3" s="544"/>
      <c r="K3" s="108"/>
      <c r="L3" s="108"/>
    </row>
    <row r="4" spans="1:12" ht="12.75" customHeight="1">
      <c r="A4" s="659"/>
      <c r="B4" s="660" t="s">
        <v>70</v>
      </c>
      <c r="C4" s="660"/>
      <c r="D4" s="661" t="s">
        <v>71</v>
      </c>
      <c r="E4" s="661"/>
      <c r="F4" s="673" t="s">
        <v>72</v>
      </c>
      <c r="G4" s="673"/>
      <c r="H4" s="673"/>
      <c r="I4" s="673"/>
      <c r="J4" s="673"/>
      <c r="K4" s="673"/>
      <c r="L4" s="673"/>
    </row>
    <row r="5" spans="1:12" ht="12.75">
      <c r="A5" s="659"/>
      <c r="B5" s="659"/>
      <c r="C5" s="660"/>
      <c r="D5" s="661"/>
      <c r="E5" s="661"/>
      <c r="F5" s="673" t="s">
        <v>20</v>
      </c>
      <c r="G5" s="673"/>
      <c r="H5" s="673"/>
      <c r="I5" s="673"/>
      <c r="J5" s="673"/>
      <c r="K5" s="673"/>
      <c r="L5" s="673"/>
    </row>
    <row r="6" spans="1:12" ht="12.75" customHeight="1">
      <c r="A6" s="659"/>
      <c r="B6" s="659"/>
      <c r="C6" s="660"/>
      <c r="D6" s="661"/>
      <c r="E6" s="661"/>
      <c r="F6" s="674" t="s">
        <v>756</v>
      </c>
      <c r="G6" s="674" t="s">
        <v>838</v>
      </c>
      <c r="H6" s="674" t="s">
        <v>839</v>
      </c>
      <c r="I6" s="675" t="s">
        <v>840</v>
      </c>
      <c r="J6" s="698" t="s">
        <v>732</v>
      </c>
      <c r="K6" s="668" t="s">
        <v>765</v>
      </c>
      <c r="L6" s="668" t="s">
        <v>841</v>
      </c>
    </row>
    <row r="7" spans="1:12" ht="33.75" customHeight="1">
      <c r="A7" s="659"/>
      <c r="B7" s="659"/>
      <c r="C7" s="660"/>
      <c r="D7" s="661"/>
      <c r="E7" s="661"/>
      <c r="F7" s="674"/>
      <c r="G7" s="674"/>
      <c r="H7" s="674"/>
      <c r="I7" s="675"/>
      <c r="J7" s="698"/>
      <c r="K7" s="668"/>
      <c r="L7" s="668"/>
    </row>
    <row r="8" spans="1:12" ht="21.75" customHeight="1">
      <c r="A8" s="78"/>
      <c r="B8" s="656" t="s">
        <v>465</v>
      </c>
      <c r="C8" s="656"/>
      <c r="D8" s="656"/>
      <c r="E8" s="656"/>
      <c r="F8" s="353">
        <f aca="true" t="shared" si="0" ref="F8:L8">F9+F19+F31+F45+F59</f>
        <v>200670.96</v>
      </c>
      <c r="G8" s="353">
        <f t="shared" si="0"/>
        <v>207916.65999999997</v>
      </c>
      <c r="H8" s="353">
        <f t="shared" si="0"/>
        <v>208000</v>
      </c>
      <c r="I8" s="353">
        <f t="shared" si="0"/>
        <v>268747.5</v>
      </c>
      <c r="J8" s="353">
        <f t="shared" si="0"/>
        <v>266432</v>
      </c>
      <c r="K8" s="353">
        <f t="shared" si="0"/>
        <v>262228</v>
      </c>
      <c r="L8" s="353">
        <f t="shared" si="0"/>
        <v>262228</v>
      </c>
    </row>
    <row r="9" spans="1:16" s="162" customFormat="1" ht="12.75">
      <c r="A9" s="160" t="s">
        <v>74</v>
      </c>
      <c r="B9" s="161" t="s">
        <v>466</v>
      </c>
      <c r="C9" s="707" t="s">
        <v>467</v>
      </c>
      <c r="D9" s="707"/>
      <c r="E9" s="707"/>
      <c r="F9" s="359">
        <f>F10</f>
        <v>148545.09999999998</v>
      </c>
      <c r="G9" s="359">
        <f aca="true" t="shared" si="1" ref="G9:L9">G10</f>
        <v>157130.49</v>
      </c>
      <c r="H9" s="359">
        <f t="shared" si="1"/>
        <v>144700</v>
      </c>
      <c r="I9" s="359">
        <f t="shared" si="1"/>
        <v>191607.5</v>
      </c>
      <c r="J9" s="551">
        <f t="shared" si="1"/>
        <v>185000</v>
      </c>
      <c r="K9" s="359">
        <f t="shared" si="1"/>
        <v>185000</v>
      </c>
      <c r="L9" s="359">
        <f t="shared" si="1"/>
        <v>185000</v>
      </c>
      <c r="O9" s="72"/>
      <c r="P9" s="72"/>
    </row>
    <row r="10" spans="1:16" s="162" customFormat="1" ht="12.75">
      <c r="A10" s="160" t="s">
        <v>77</v>
      </c>
      <c r="B10" s="163" t="s">
        <v>303</v>
      </c>
      <c r="C10" s="82" t="s">
        <v>468</v>
      </c>
      <c r="D10" s="651" t="s">
        <v>876</v>
      </c>
      <c r="E10" s="651"/>
      <c r="F10" s="297">
        <f aca="true" t="shared" si="2" ref="F10:L10">SUM(F11:F18)</f>
        <v>148545.09999999998</v>
      </c>
      <c r="G10" s="297">
        <f t="shared" si="2"/>
        <v>157130.49</v>
      </c>
      <c r="H10" s="297">
        <f t="shared" si="2"/>
        <v>144700</v>
      </c>
      <c r="I10" s="297">
        <f t="shared" si="2"/>
        <v>191607.5</v>
      </c>
      <c r="J10" s="521">
        <f t="shared" si="2"/>
        <v>185000</v>
      </c>
      <c r="K10" s="297">
        <f t="shared" si="2"/>
        <v>185000</v>
      </c>
      <c r="L10" s="297">
        <f t="shared" si="2"/>
        <v>185000</v>
      </c>
      <c r="O10" s="72"/>
      <c r="P10" s="72"/>
    </row>
    <row r="11" spans="1:16" s="162" customFormat="1" ht="12.75">
      <c r="A11" s="160" t="s">
        <v>80</v>
      </c>
      <c r="B11" s="90" t="s">
        <v>724</v>
      </c>
      <c r="C11" s="91"/>
      <c r="D11" s="110">
        <v>632001</v>
      </c>
      <c r="E11" s="87" t="s">
        <v>311</v>
      </c>
      <c r="F11" s="293">
        <v>60639.59</v>
      </c>
      <c r="G11" s="293">
        <v>54687.43</v>
      </c>
      <c r="H11" s="293">
        <v>39600</v>
      </c>
      <c r="I11" s="293">
        <v>42000</v>
      </c>
      <c r="J11" s="524">
        <v>38300</v>
      </c>
      <c r="K11" s="293">
        <v>38300</v>
      </c>
      <c r="L11" s="293">
        <v>38300</v>
      </c>
      <c r="O11" s="72"/>
      <c r="P11" s="72"/>
    </row>
    <row r="12" spans="1:16" s="162" customFormat="1" ht="12.75">
      <c r="A12" s="160" t="s">
        <v>82</v>
      </c>
      <c r="B12" s="90" t="s">
        <v>724</v>
      </c>
      <c r="C12" s="165"/>
      <c r="D12" s="110">
        <v>632002</v>
      </c>
      <c r="E12" s="87" t="s">
        <v>312</v>
      </c>
      <c r="F12" s="323">
        <v>10241.81</v>
      </c>
      <c r="G12" s="323">
        <v>13914.18</v>
      </c>
      <c r="H12" s="293">
        <v>7600</v>
      </c>
      <c r="I12" s="293">
        <v>9700</v>
      </c>
      <c r="J12" s="524">
        <v>9000</v>
      </c>
      <c r="K12" s="293">
        <v>9000</v>
      </c>
      <c r="L12" s="293">
        <v>9000</v>
      </c>
      <c r="O12" s="72"/>
      <c r="P12" s="72"/>
    </row>
    <row r="13" spans="1:16" s="162" customFormat="1" ht="12.75">
      <c r="A13" s="160" t="s">
        <v>84</v>
      </c>
      <c r="B13" s="90" t="s">
        <v>724</v>
      </c>
      <c r="C13" s="165"/>
      <c r="D13" s="166">
        <v>633004</v>
      </c>
      <c r="E13" s="98" t="s">
        <v>95</v>
      </c>
      <c r="F13" s="323"/>
      <c r="G13" s="323"/>
      <c r="H13" s="293"/>
      <c r="I13" s="293">
        <v>1700</v>
      </c>
      <c r="J13" s="524"/>
      <c r="K13" s="293"/>
      <c r="L13" s="293"/>
      <c r="O13" s="72"/>
      <c r="P13" s="72"/>
    </row>
    <row r="14" spans="1:16" s="162" customFormat="1" ht="12.75">
      <c r="A14" s="160" t="s">
        <v>86</v>
      </c>
      <c r="B14" s="90" t="s">
        <v>724</v>
      </c>
      <c r="C14" s="165"/>
      <c r="D14" s="166">
        <v>635004</v>
      </c>
      <c r="E14" s="98" t="s">
        <v>471</v>
      </c>
      <c r="F14" s="323">
        <v>1376.49</v>
      </c>
      <c r="G14" s="323">
        <v>986.34</v>
      </c>
      <c r="H14" s="293">
        <v>12400</v>
      </c>
      <c r="I14" s="293">
        <v>12400</v>
      </c>
      <c r="J14" s="524">
        <v>2200</v>
      </c>
      <c r="K14" s="293">
        <v>2200</v>
      </c>
      <c r="L14" s="293">
        <v>2200</v>
      </c>
      <c r="O14" s="72"/>
      <c r="P14" s="72"/>
    </row>
    <row r="15" spans="1:16" s="162" customFormat="1" ht="12.75">
      <c r="A15" s="160" t="s">
        <v>88</v>
      </c>
      <c r="B15" s="90" t="s">
        <v>724</v>
      </c>
      <c r="C15" s="85"/>
      <c r="D15" s="166">
        <v>635006</v>
      </c>
      <c r="E15" s="98" t="s">
        <v>469</v>
      </c>
      <c r="F15" s="293">
        <v>7210.91</v>
      </c>
      <c r="G15" s="293">
        <v>12720</v>
      </c>
      <c r="H15" s="293">
        <v>14400</v>
      </c>
      <c r="I15" s="293">
        <v>53900</v>
      </c>
      <c r="J15" s="524">
        <v>60000</v>
      </c>
      <c r="K15" s="293">
        <v>60000</v>
      </c>
      <c r="L15" s="293">
        <v>60000</v>
      </c>
      <c r="O15" s="72"/>
      <c r="P15" s="72"/>
    </row>
    <row r="16" spans="1:16" s="162" customFormat="1" ht="12.75">
      <c r="A16" s="160" t="s">
        <v>90</v>
      </c>
      <c r="B16" s="90" t="s">
        <v>724</v>
      </c>
      <c r="C16" s="85"/>
      <c r="D16" s="166">
        <v>637004</v>
      </c>
      <c r="E16" s="98" t="s">
        <v>171</v>
      </c>
      <c r="F16" s="293">
        <v>1384.28</v>
      </c>
      <c r="G16" s="293">
        <v>3556.98</v>
      </c>
      <c r="H16" s="293">
        <v>5200</v>
      </c>
      <c r="I16" s="293">
        <v>6407.5</v>
      </c>
      <c r="J16" s="524">
        <v>5000</v>
      </c>
      <c r="K16" s="293">
        <v>5000</v>
      </c>
      <c r="L16" s="293">
        <v>5000</v>
      </c>
      <c r="O16" s="72"/>
      <c r="P16" s="72"/>
    </row>
    <row r="17" spans="1:12" s="162" customFormat="1" ht="12.75">
      <c r="A17" s="160" t="s">
        <v>92</v>
      </c>
      <c r="B17" s="90" t="s">
        <v>724</v>
      </c>
      <c r="C17" s="85"/>
      <c r="D17" s="166">
        <v>637004</v>
      </c>
      <c r="E17" s="98" t="s">
        <v>852</v>
      </c>
      <c r="F17" s="293">
        <v>58943.16</v>
      </c>
      <c r="G17" s="293">
        <v>59900.44</v>
      </c>
      <c r="H17" s="293">
        <v>58500</v>
      </c>
      <c r="I17" s="293">
        <v>58500</v>
      </c>
      <c r="J17" s="524">
        <v>63500</v>
      </c>
      <c r="K17" s="293">
        <v>63500</v>
      </c>
      <c r="L17" s="293">
        <v>63500</v>
      </c>
    </row>
    <row r="18" spans="1:16" s="162" customFormat="1" ht="12.75">
      <c r="A18" s="160" t="s">
        <v>94</v>
      </c>
      <c r="B18" s="81"/>
      <c r="C18" s="85"/>
      <c r="D18" s="166">
        <v>637012</v>
      </c>
      <c r="E18" s="98" t="s">
        <v>221</v>
      </c>
      <c r="F18" s="293">
        <v>8748.86</v>
      </c>
      <c r="G18" s="293">
        <v>11365.12</v>
      </c>
      <c r="H18" s="293">
        <v>7000</v>
      </c>
      <c r="I18" s="293">
        <v>7000</v>
      </c>
      <c r="J18" s="524">
        <v>7000</v>
      </c>
      <c r="K18" s="293">
        <v>7000</v>
      </c>
      <c r="L18" s="293">
        <v>7000</v>
      </c>
      <c r="O18" s="72"/>
      <c r="P18" s="72"/>
    </row>
    <row r="19" spans="1:12" s="162" customFormat="1" ht="12.75">
      <c r="A19" s="160" t="s">
        <v>156</v>
      </c>
      <c r="B19" s="161" t="s">
        <v>478</v>
      </c>
      <c r="C19" s="514" t="s">
        <v>853</v>
      </c>
      <c r="D19" s="514"/>
      <c r="E19" s="514"/>
      <c r="F19" s="359">
        <f aca="true" t="shared" si="3" ref="F19:L19">F20+F26</f>
        <v>439.85</v>
      </c>
      <c r="G19" s="359">
        <f t="shared" si="3"/>
        <v>1297.5300000000002</v>
      </c>
      <c r="H19" s="359">
        <f t="shared" si="3"/>
        <v>12700</v>
      </c>
      <c r="I19" s="359">
        <f t="shared" si="3"/>
        <v>26540</v>
      </c>
      <c r="J19" s="551">
        <f t="shared" si="3"/>
        <v>28732</v>
      </c>
      <c r="K19" s="359">
        <f t="shared" si="3"/>
        <v>27628</v>
      </c>
      <c r="L19" s="359">
        <f t="shared" si="3"/>
        <v>27628</v>
      </c>
    </row>
    <row r="20" spans="1:12" ht="12.75">
      <c r="A20" s="160" t="s">
        <v>193</v>
      </c>
      <c r="B20" s="163" t="s">
        <v>110</v>
      </c>
      <c r="C20" s="82" t="s">
        <v>472</v>
      </c>
      <c r="D20" s="651" t="s">
        <v>473</v>
      </c>
      <c r="E20" s="651"/>
      <c r="F20" s="288">
        <f aca="true" t="shared" si="4" ref="F20:L20">SUM(F21:F25)</f>
        <v>439.85</v>
      </c>
      <c r="G20" s="288">
        <f t="shared" si="4"/>
        <v>1297.5300000000002</v>
      </c>
      <c r="H20" s="288">
        <f t="shared" si="4"/>
        <v>12700</v>
      </c>
      <c r="I20" s="288">
        <f t="shared" si="4"/>
        <v>13800</v>
      </c>
      <c r="J20" s="518">
        <f t="shared" si="4"/>
        <v>14004</v>
      </c>
      <c r="K20" s="288">
        <f t="shared" si="4"/>
        <v>12900</v>
      </c>
      <c r="L20" s="288">
        <f t="shared" si="4"/>
        <v>12900</v>
      </c>
    </row>
    <row r="21" spans="1:12" ht="12.75">
      <c r="A21" s="160" t="s">
        <v>158</v>
      </c>
      <c r="B21" s="81"/>
      <c r="C21" s="85"/>
      <c r="D21" s="110">
        <v>632001</v>
      </c>
      <c r="E21" s="87" t="s">
        <v>224</v>
      </c>
      <c r="F21" s="293">
        <v>439.85</v>
      </c>
      <c r="G21" s="293">
        <v>1270.63</v>
      </c>
      <c r="H21" s="293">
        <v>200</v>
      </c>
      <c r="I21" s="293">
        <v>900</v>
      </c>
      <c r="J21" s="524">
        <v>900</v>
      </c>
      <c r="K21" s="293">
        <v>200</v>
      </c>
      <c r="L21" s="293">
        <v>200</v>
      </c>
    </row>
    <row r="22" spans="1:12" ht="12.75">
      <c r="A22" s="160" t="s">
        <v>161</v>
      </c>
      <c r="B22" s="81"/>
      <c r="C22" s="85"/>
      <c r="D22" s="110">
        <v>632002</v>
      </c>
      <c r="E22" s="87" t="s">
        <v>312</v>
      </c>
      <c r="F22" s="293"/>
      <c r="G22" s="293">
        <v>26.9</v>
      </c>
      <c r="H22" s="293"/>
      <c r="I22" s="293">
        <v>0</v>
      </c>
      <c r="J22" s="524">
        <v>0</v>
      </c>
      <c r="K22" s="293"/>
      <c r="L22" s="293"/>
    </row>
    <row r="23" spans="1:12" ht="12.75">
      <c r="A23" s="160" t="s">
        <v>96</v>
      </c>
      <c r="B23" s="81"/>
      <c r="C23" s="85"/>
      <c r="D23" s="110">
        <v>637004</v>
      </c>
      <c r="E23" s="98" t="s">
        <v>470</v>
      </c>
      <c r="F23" s="293"/>
      <c r="G23" s="293">
        <v>0</v>
      </c>
      <c r="H23" s="293"/>
      <c r="I23" s="293">
        <v>400</v>
      </c>
      <c r="J23" s="524">
        <v>600</v>
      </c>
      <c r="K23" s="293">
        <v>200</v>
      </c>
      <c r="L23" s="293">
        <v>200</v>
      </c>
    </row>
    <row r="24" spans="1:12" ht="12.75">
      <c r="A24" s="160" t="s">
        <v>99</v>
      </c>
      <c r="B24" s="90"/>
      <c r="C24" s="91"/>
      <c r="D24" s="110">
        <v>637004</v>
      </c>
      <c r="E24" s="87" t="s">
        <v>476</v>
      </c>
      <c r="F24" s="293"/>
      <c r="G24" s="293">
        <v>0</v>
      </c>
      <c r="H24" s="293"/>
      <c r="I24" s="293"/>
      <c r="J24" s="524"/>
      <c r="K24" s="293">
        <v>0</v>
      </c>
      <c r="L24" s="293">
        <v>0</v>
      </c>
    </row>
    <row r="25" spans="1:12" ht="12.75">
      <c r="A25" s="160" t="s">
        <v>100</v>
      </c>
      <c r="B25" s="164"/>
      <c r="C25" s="165"/>
      <c r="D25" s="110">
        <v>637004</v>
      </c>
      <c r="E25" s="87" t="s">
        <v>477</v>
      </c>
      <c r="F25" s="323"/>
      <c r="G25" s="323">
        <v>0</v>
      </c>
      <c r="H25" s="293">
        <v>12500</v>
      </c>
      <c r="I25" s="293">
        <v>12500</v>
      </c>
      <c r="J25" s="524">
        <v>12504</v>
      </c>
      <c r="K25" s="323">
        <v>12500</v>
      </c>
      <c r="L25" s="323">
        <v>12500</v>
      </c>
    </row>
    <row r="26" spans="1:12" ht="12.75">
      <c r="A26" s="160" t="s">
        <v>101</v>
      </c>
      <c r="B26" s="163" t="s">
        <v>110</v>
      </c>
      <c r="C26" s="82" t="s">
        <v>472</v>
      </c>
      <c r="D26" s="651" t="s">
        <v>854</v>
      </c>
      <c r="E26" s="651"/>
      <c r="F26" s="288">
        <f aca="true" t="shared" si="5" ref="F26:L26">SUM(F27:F30)</f>
        <v>0</v>
      </c>
      <c r="G26" s="288">
        <f t="shared" si="5"/>
        <v>0</v>
      </c>
      <c r="H26" s="288">
        <f t="shared" si="5"/>
        <v>0</v>
      </c>
      <c r="I26" s="288">
        <f t="shared" si="5"/>
        <v>12740</v>
      </c>
      <c r="J26" s="288">
        <f t="shared" si="5"/>
        <v>14728</v>
      </c>
      <c r="K26" s="288">
        <f t="shared" si="5"/>
        <v>14728</v>
      </c>
      <c r="L26" s="288">
        <f t="shared" si="5"/>
        <v>14728</v>
      </c>
    </row>
    <row r="27" spans="1:12" ht="12.75">
      <c r="A27" s="160" t="s">
        <v>102</v>
      </c>
      <c r="B27" s="81"/>
      <c r="C27" s="85"/>
      <c r="D27" s="110">
        <v>632001</v>
      </c>
      <c r="E27" s="87" t="s">
        <v>224</v>
      </c>
      <c r="F27" s="293"/>
      <c r="G27" s="293"/>
      <c r="H27" s="293"/>
      <c r="I27" s="293"/>
      <c r="J27" s="524">
        <v>900</v>
      </c>
      <c r="K27" s="293">
        <v>900</v>
      </c>
      <c r="L27" s="293">
        <v>900</v>
      </c>
    </row>
    <row r="28" spans="1:12" ht="12.75">
      <c r="A28" s="160" t="s">
        <v>103</v>
      </c>
      <c r="B28" s="81"/>
      <c r="C28" s="85"/>
      <c r="D28" s="110">
        <v>632002</v>
      </c>
      <c r="E28" s="87" t="s">
        <v>312</v>
      </c>
      <c r="F28" s="293"/>
      <c r="G28" s="293"/>
      <c r="H28" s="293"/>
      <c r="I28" s="293"/>
      <c r="J28" s="524"/>
      <c r="K28" s="293"/>
      <c r="L28" s="293"/>
    </row>
    <row r="29" spans="1:12" ht="12.75">
      <c r="A29" s="160" t="s">
        <v>104</v>
      </c>
      <c r="B29" s="81"/>
      <c r="C29" s="85"/>
      <c r="D29" s="166">
        <v>637012</v>
      </c>
      <c r="E29" s="98" t="s">
        <v>221</v>
      </c>
      <c r="F29" s="293"/>
      <c r="G29" s="293"/>
      <c r="H29" s="293"/>
      <c r="I29" s="293">
        <v>1300</v>
      </c>
      <c r="J29" s="524">
        <v>1300</v>
      </c>
      <c r="K29" s="293">
        <v>1300</v>
      </c>
      <c r="L29" s="293">
        <v>1300</v>
      </c>
    </row>
    <row r="30" spans="1:12" ht="12.75">
      <c r="A30" s="160" t="s">
        <v>105</v>
      </c>
      <c r="B30" s="164"/>
      <c r="C30" s="165"/>
      <c r="D30" s="110">
        <v>637004</v>
      </c>
      <c r="E30" s="87" t="s">
        <v>477</v>
      </c>
      <c r="F30" s="323"/>
      <c r="G30" s="323"/>
      <c r="H30" s="293"/>
      <c r="I30" s="293">
        <v>11440</v>
      </c>
      <c r="J30" s="524">
        <v>12528</v>
      </c>
      <c r="K30" s="293">
        <v>12528</v>
      </c>
      <c r="L30" s="293">
        <v>12528</v>
      </c>
    </row>
    <row r="31" spans="1:12" s="162" customFormat="1" ht="12.75">
      <c r="A31" s="160" t="s">
        <v>106</v>
      </c>
      <c r="B31" s="89" t="s">
        <v>478</v>
      </c>
      <c r="C31" s="653" t="s">
        <v>479</v>
      </c>
      <c r="D31" s="653"/>
      <c r="E31" s="653"/>
      <c r="F31" s="296">
        <f>F32+F34+F38</f>
        <v>3341.1600000000003</v>
      </c>
      <c r="G31" s="296">
        <f aca="true" t="shared" si="6" ref="G31:L31">G32+G34+G38</f>
        <v>2616.9</v>
      </c>
      <c r="H31" s="296">
        <f>H32+H34+H38</f>
        <v>4300</v>
      </c>
      <c r="I31" s="296">
        <f t="shared" si="6"/>
        <v>4300</v>
      </c>
      <c r="J31" s="528">
        <f>J32+J34+J38</f>
        <v>5000</v>
      </c>
      <c r="K31" s="296">
        <f t="shared" si="6"/>
        <v>3900</v>
      </c>
      <c r="L31" s="296">
        <f t="shared" si="6"/>
        <v>3900</v>
      </c>
    </row>
    <row r="32" spans="1:12" ht="12.75">
      <c r="A32" s="160" t="s">
        <v>109</v>
      </c>
      <c r="B32" s="163"/>
      <c r="C32" s="82" t="s">
        <v>480</v>
      </c>
      <c r="D32" s="651" t="s">
        <v>481</v>
      </c>
      <c r="E32" s="651"/>
      <c r="F32" s="288">
        <f aca="true" t="shared" si="7" ref="F32:L32">SUM(F33)</f>
        <v>976.34</v>
      </c>
      <c r="G32" s="288">
        <f t="shared" si="7"/>
        <v>986.45</v>
      </c>
      <c r="H32" s="288">
        <f t="shared" si="7"/>
        <v>1000</v>
      </c>
      <c r="I32" s="288">
        <f t="shared" si="7"/>
        <v>1000</v>
      </c>
      <c r="J32" s="518">
        <f t="shared" si="7"/>
        <v>1000</v>
      </c>
      <c r="K32" s="288">
        <f t="shared" si="7"/>
        <v>1000</v>
      </c>
      <c r="L32" s="288">
        <f t="shared" si="7"/>
        <v>1000</v>
      </c>
    </row>
    <row r="33" spans="1:12" ht="12.75">
      <c r="A33" s="160" t="s">
        <v>112</v>
      </c>
      <c r="B33" s="81"/>
      <c r="C33" s="85"/>
      <c r="D33" s="110">
        <v>632002</v>
      </c>
      <c r="E33" s="87" t="s">
        <v>312</v>
      </c>
      <c r="F33" s="293">
        <v>976.34</v>
      </c>
      <c r="G33" s="293">
        <v>986.45</v>
      </c>
      <c r="H33" s="293">
        <v>1000</v>
      </c>
      <c r="I33" s="293">
        <v>1000</v>
      </c>
      <c r="J33" s="524">
        <v>1000</v>
      </c>
      <c r="K33" s="293">
        <v>1000</v>
      </c>
      <c r="L33" s="293">
        <v>1000</v>
      </c>
    </row>
    <row r="34" spans="1:12" ht="12.75">
      <c r="A34" s="160" t="s">
        <v>114</v>
      </c>
      <c r="B34" s="163"/>
      <c r="C34" s="82" t="s">
        <v>482</v>
      </c>
      <c r="D34" s="651" t="s">
        <v>483</v>
      </c>
      <c r="E34" s="651"/>
      <c r="F34" s="288">
        <f>SUM(F35:F37)</f>
        <v>580.1</v>
      </c>
      <c r="G34" s="288">
        <f aca="true" t="shared" si="8" ref="G34:L34">SUM(G35:G37)</f>
        <v>1110.8400000000001</v>
      </c>
      <c r="H34" s="288">
        <f>SUM(H35:H37)</f>
        <v>1300</v>
      </c>
      <c r="I34" s="288">
        <f t="shared" si="8"/>
        <v>1300</v>
      </c>
      <c r="J34" s="518">
        <f>SUM(J35:J37)</f>
        <v>1300</v>
      </c>
      <c r="K34" s="288">
        <f t="shared" si="8"/>
        <v>1100</v>
      </c>
      <c r="L34" s="288">
        <f t="shared" si="8"/>
        <v>1100</v>
      </c>
    </row>
    <row r="35" spans="1:12" ht="12.75">
      <c r="A35" s="160" t="s">
        <v>116</v>
      </c>
      <c r="B35" s="81"/>
      <c r="C35" s="85"/>
      <c r="D35" s="110">
        <v>632001</v>
      </c>
      <c r="E35" s="87" t="s">
        <v>224</v>
      </c>
      <c r="F35" s="293">
        <v>580.1</v>
      </c>
      <c r="G35" s="293">
        <v>969.94</v>
      </c>
      <c r="H35" s="293">
        <v>800</v>
      </c>
      <c r="I35" s="293">
        <v>800</v>
      </c>
      <c r="J35" s="524">
        <v>800</v>
      </c>
      <c r="K35" s="293">
        <v>600</v>
      </c>
      <c r="L35" s="293">
        <v>600</v>
      </c>
    </row>
    <row r="36" spans="1:12" ht="12.75">
      <c r="A36" s="160" t="s">
        <v>118</v>
      </c>
      <c r="B36" s="81"/>
      <c r="C36" s="85"/>
      <c r="D36" s="166">
        <v>635004</v>
      </c>
      <c r="E36" s="98" t="s">
        <v>471</v>
      </c>
      <c r="F36" s="293"/>
      <c r="G36" s="293">
        <v>140.9</v>
      </c>
      <c r="H36" s="293">
        <v>500</v>
      </c>
      <c r="I36" s="293">
        <v>500</v>
      </c>
      <c r="J36" s="524">
        <v>500</v>
      </c>
      <c r="K36" s="293">
        <v>200</v>
      </c>
      <c r="L36" s="293">
        <v>200</v>
      </c>
    </row>
    <row r="37" spans="1:12" ht="12.75">
      <c r="A37" s="160" t="s">
        <v>120</v>
      </c>
      <c r="B37" s="81"/>
      <c r="C37" s="85"/>
      <c r="D37" s="166">
        <v>635006</v>
      </c>
      <c r="E37" s="98" t="s">
        <v>474</v>
      </c>
      <c r="F37" s="293"/>
      <c r="G37" s="293"/>
      <c r="H37" s="293"/>
      <c r="I37" s="293"/>
      <c r="J37" s="524"/>
      <c r="K37" s="293">
        <v>300</v>
      </c>
      <c r="L37" s="293">
        <v>300</v>
      </c>
    </row>
    <row r="38" spans="1:12" ht="12.75">
      <c r="A38" s="160" t="s">
        <v>122</v>
      </c>
      <c r="B38" s="163"/>
      <c r="C38" s="82" t="s">
        <v>484</v>
      </c>
      <c r="D38" s="651" t="s">
        <v>485</v>
      </c>
      <c r="E38" s="651"/>
      <c r="F38" s="297">
        <f>SUM(F39:F44)</f>
        <v>1784.7200000000003</v>
      </c>
      <c r="G38" s="297">
        <f aca="true" t="shared" si="9" ref="G38:L38">SUM(G39:G44)</f>
        <v>519.61</v>
      </c>
      <c r="H38" s="297">
        <f>SUM(H39:H44)</f>
        <v>2000</v>
      </c>
      <c r="I38" s="297">
        <f t="shared" si="9"/>
        <v>2000</v>
      </c>
      <c r="J38" s="521">
        <f>SUM(J39:J44)</f>
        <v>2700</v>
      </c>
      <c r="K38" s="297">
        <f t="shared" si="9"/>
        <v>1800</v>
      </c>
      <c r="L38" s="297">
        <f t="shared" si="9"/>
        <v>1800</v>
      </c>
    </row>
    <row r="39" spans="1:12" ht="12.75">
      <c r="A39" s="160" t="s">
        <v>124</v>
      </c>
      <c r="B39" s="164"/>
      <c r="C39" s="165"/>
      <c r="D39" s="110">
        <v>632001</v>
      </c>
      <c r="E39" s="87" t="s">
        <v>224</v>
      </c>
      <c r="F39" s="323">
        <v>820.82</v>
      </c>
      <c r="G39" s="323">
        <v>515.9</v>
      </c>
      <c r="H39" s="293">
        <v>700</v>
      </c>
      <c r="I39" s="293">
        <v>700</v>
      </c>
      <c r="J39" s="524">
        <v>700</v>
      </c>
      <c r="K39" s="323">
        <v>700</v>
      </c>
      <c r="L39" s="323">
        <v>700</v>
      </c>
    </row>
    <row r="40" spans="1:12" ht="12.75">
      <c r="A40" s="160" t="s">
        <v>126</v>
      </c>
      <c r="B40" s="164"/>
      <c r="C40" s="165"/>
      <c r="D40" s="110">
        <v>632002</v>
      </c>
      <c r="E40" s="87" t="s">
        <v>312</v>
      </c>
      <c r="F40" s="323">
        <v>73.45</v>
      </c>
      <c r="G40" s="323">
        <v>3.71</v>
      </c>
      <c r="H40" s="293">
        <v>100</v>
      </c>
      <c r="I40" s="293">
        <v>100</v>
      </c>
      <c r="J40" s="524">
        <v>100</v>
      </c>
      <c r="K40" s="323">
        <v>100</v>
      </c>
      <c r="L40" s="323">
        <v>100</v>
      </c>
    </row>
    <row r="41" spans="1:12" ht="12.75">
      <c r="A41" s="160" t="s">
        <v>128</v>
      </c>
      <c r="B41" s="164"/>
      <c r="C41" s="165"/>
      <c r="D41" s="166">
        <v>633006</v>
      </c>
      <c r="E41" s="98" t="s">
        <v>95</v>
      </c>
      <c r="F41" s="323"/>
      <c r="G41" s="323"/>
      <c r="H41" s="293"/>
      <c r="I41" s="293"/>
      <c r="J41" s="524">
        <v>500</v>
      </c>
      <c r="K41" s="323"/>
      <c r="L41" s="323"/>
    </row>
    <row r="42" spans="1:12" ht="12.75">
      <c r="A42" s="160" t="s">
        <v>130</v>
      </c>
      <c r="B42" s="164"/>
      <c r="C42" s="165"/>
      <c r="D42" s="166">
        <v>637004</v>
      </c>
      <c r="E42" s="98" t="s">
        <v>171</v>
      </c>
      <c r="F42" s="323"/>
      <c r="G42" s="323"/>
      <c r="H42" s="293"/>
      <c r="I42" s="293"/>
      <c r="J42" s="524">
        <v>200</v>
      </c>
      <c r="K42" s="323"/>
      <c r="L42" s="323"/>
    </row>
    <row r="43" spans="1:12" ht="12.75">
      <c r="A43" s="160" t="s">
        <v>131</v>
      </c>
      <c r="B43" s="164"/>
      <c r="C43" s="165"/>
      <c r="D43" s="166">
        <v>635004</v>
      </c>
      <c r="E43" s="98" t="s">
        <v>471</v>
      </c>
      <c r="F43" s="323"/>
      <c r="G43" s="323"/>
      <c r="H43" s="293">
        <v>200</v>
      </c>
      <c r="I43" s="293">
        <v>200</v>
      </c>
      <c r="J43" s="524">
        <v>200</v>
      </c>
      <c r="K43" s="323">
        <v>500</v>
      </c>
      <c r="L43" s="323">
        <v>500</v>
      </c>
    </row>
    <row r="44" spans="1:12" ht="12.75">
      <c r="A44" s="160" t="s">
        <v>213</v>
      </c>
      <c r="B44" s="164"/>
      <c r="C44" s="165"/>
      <c r="D44" s="166">
        <v>635006</v>
      </c>
      <c r="E44" s="98" t="s">
        <v>474</v>
      </c>
      <c r="F44" s="323">
        <v>890.45</v>
      </c>
      <c r="G44" s="323"/>
      <c r="H44" s="293">
        <v>1000</v>
      </c>
      <c r="I44" s="293">
        <v>1000</v>
      </c>
      <c r="J44" s="524">
        <v>1000</v>
      </c>
      <c r="K44" s="323">
        <v>500</v>
      </c>
      <c r="L44" s="323">
        <v>500</v>
      </c>
    </row>
    <row r="45" spans="1:12" s="162" customFormat="1" ht="12.75">
      <c r="A45" s="160" t="s">
        <v>133</v>
      </c>
      <c r="B45" s="89" t="s">
        <v>486</v>
      </c>
      <c r="C45" s="653" t="s">
        <v>487</v>
      </c>
      <c r="D45" s="653"/>
      <c r="E45" s="653"/>
      <c r="F45" s="296">
        <f>F46+F48+F52+F57</f>
        <v>33319.43</v>
      </c>
      <c r="G45" s="296">
        <f aca="true" t="shared" si="10" ref="G45:L45">G46+G48+G52+G57</f>
        <v>33460.92</v>
      </c>
      <c r="H45" s="296">
        <f>H46+H48+H52+H57</f>
        <v>31000</v>
      </c>
      <c r="I45" s="296">
        <f t="shared" si="10"/>
        <v>31000</v>
      </c>
      <c r="J45" s="528">
        <f>J46+J48+J52+J57</f>
        <v>32300</v>
      </c>
      <c r="K45" s="296">
        <f t="shared" si="10"/>
        <v>30200</v>
      </c>
      <c r="L45" s="296">
        <f t="shared" si="10"/>
        <v>30200</v>
      </c>
    </row>
    <row r="46" spans="1:12" ht="12.75">
      <c r="A46" s="160" t="s">
        <v>172</v>
      </c>
      <c r="B46" s="163" t="s">
        <v>110</v>
      </c>
      <c r="C46" s="82" t="s">
        <v>488</v>
      </c>
      <c r="D46" s="651" t="s">
        <v>489</v>
      </c>
      <c r="E46" s="651"/>
      <c r="F46" s="288">
        <f aca="true" t="shared" si="11" ref="F46:L46">SUM(F47)</f>
        <v>0</v>
      </c>
      <c r="G46" s="288">
        <f t="shared" si="11"/>
        <v>0</v>
      </c>
      <c r="H46" s="288">
        <f t="shared" si="11"/>
        <v>0</v>
      </c>
      <c r="I46" s="288">
        <f t="shared" si="11"/>
        <v>0</v>
      </c>
      <c r="J46" s="518">
        <f t="shared" si="11"/>
        <v>0</v>
      </c>
      <c r="K46" s="288">
        <f t="shared" si="11"/>
        <v>0</v>
      </c>
      <c r="L46" s="288">
        <f t="shared" si="11"/>
        <v>0</v>
      </c>
    </row>
    <row r="47" spans="1:12" ht="12.75">
      <c r="A47" s="160" t="s">
        <v>134</v>
      </c>
      <c r="B47" s="81"/>
      <c r="C47" s="85"/>
      <c r="D47" s="110">
        <v>632001</v>
      </c>
      <c r="E47" s="87" t="s">
        <v>224</v>
      </c>
      <c r="F47" s="293"/>
      <c r="G47" s="293"/>
      <c r="H47" s="293"/>
      <c r="I47" s="293">
        <v>0</v>
      </c>
      <c r="J47" s="524">
        <v>0</v>
      </c>
      <c r="K47" s="293"/>
      <c r="L47" s="293"/>
    </row>
    <row r="48" spans="1:12" ht="12.75">
      <c r="A48" s="160" t="s">
        <v>135</v>
      </c>
      <c r="B48" s="163" t="s">
        <v>110</v>
      </c>
      <c r="C48" s="82" t="s">
        <v>490</v>
      </c>
      <c r="D48" s="651" t="s">
        <v>491</v>
      </c>
      <c r="E48" s="651"/>
      <c r="F48" s="288">
        <f>SUM(F49)</f>
        <v>1817.09</v>
      </c>
      <c r="G48" s="288">
        <f>SUM(G49)</f>
        <v>384.56</v>
      </c>
      <c r="H48" s="288">
        <f>H49+H51</f>
        <v>2200</v>
      </c>
      <c r="I48" s="288">
        <f>I49+I51</f>
        <v>2200</v>
      </c>
      <c r="J48" s="518">
        <f>J49+J51</f>
        <v>2000</v>
      </c>
      <c r="K48" s="288">
        <f>K49+K51</f>
        <v>2000</v>
      </c>
      <c r="L48" s="288">
        <f>L49+L51</f>
        <v>2000</v>
      </c>
    </row>
    <row r="49" spans="1:12" ht="12.75">
      <c r="A49" s="160" t="s">
        <v>136</v>
      </c>
      <c r="B49" s="81"/>
      <c r="C49" s="85"/>
      <c r="D49" s="110">
        <v>632001</v>
      </c>
      <c r="E49" s="87" t="s">
        <v>224</v>
      </c>
      <c r="F49" s="293">
        <v>1817.09</v>
      </c>
      <c r="G49" s="293">
        <v>384.56</v>
      </c>
      <c r="H49" s="293">
        <v>2000</v>
      </c>
      <c r="I49" s="293">
        <v>2000</v>
      </c>
      <c r="J49" s="524">
        <v>2000</v>
      </c>
      <c r="K49" s="293">
        <v>1900</v>
      </c>
      <c r="L49" s="293">
        <v>1900</v>
      </c>
    </row>
    <row r="50" spans="1:12" ht="12.75">
      <c r="A50" s="160" t="s">
        <v>177</v>
      </c>
      <c r="B50" s="127"/>
      <c r="C50" s="85"/>
      <c r="D50" s="167">
        <v>633004</v>
      </c>
      <c r="E50" s="98" t="s">
        <v>903</v>
      </c>
      <c r="F50" s="360"/>
      <c r="G50" s="360"/>
      <c r="H50" s="360"/>
      <c r="I50" s="360">
        <v>900</v>
      </c>
      <c r="J50" s="552"/>
      <c r="K50" s="360"/>
      <c r="L50" s="360"/>
    </row>
    <row r="51" spans="1:12" ht="12.75">
      <c r="A51" s="160" t="s">
        <v>180</v>
      </c>
      <c r="B51" s="127"/>
      <c r="C51" s="85"/>
      <c r="D51" s="167">
        <v>635004</v>
      </c>
      <c r="E51" s="98" t="s">
        <v>471</v>
      </c>
      <c r="F51" s="360"/>
      <c r="G51" s="360">
        <v>140.71</v>
      </c>
      <c r="H51" s="360">
        <v>200</v>
      </c>
      <c r="I51" s="360">
        <v>200</v>
      </c>
      <c r="J51" s="552"/>
      <c r="K51" s="360">
        <v>100</v>
      </c>
      <c r="L51" s="360">
        <v>100</v>
      </c>
    </row>
    <row r="52" spans="1:12" ht="12.75">
      <c r="A52" s="160" t="s">
        <v>182</v>
      </c>
      <c r="B52" s="82" t="s">
        <v>492</v>
      </c>
      <c r="C52" s="82" t="s">
        <v>493</v>
      </c>
      <c r="D52" s="651" t="s">
        <v>494</v>
      </c>
      <c r="E52" s="651"/>
      <c r="F52" s="297">
        <f>SUM(F53:F56)</f>
        <v>29165.96</v>
      </c>
      <c r="G52" s="297">
        <f aca="true" t="shared" si="12" ref="G52:L52">SUM(G53:G56)</f>
        <v>32617.01</v>
      </c>
      <c r="H52" s="297">
        <f>SUM(H53:H56)</f>
        <v>27300</v>
      </c>
      <c r="I52" s="297">
        <f t="shared" si="12"/>
        <v>27300</v>
      </c>
      <c r="J52" s="521">
        <f>SUM(J53:J56)</f>
        <v>28800</v>
      </c>
      <c r="K52" s="297">
        <f t="shared" si="12"/>
        <v>26700</v>
      </c>
      <c r="L52" s="297">
        <f t="shared" si="12"/>
        <v>26700</v>
      </c>
    </row>
    <row r="53" spans="1:12" ht="12.75">
      <c r="A53" s="160" t="s">
        <v>138</v>
      </c>
      <c r="B53" s="95"/>
      <c r="C53" s="168"/>
      <c r="D53" s="168" t="s">
        <v>718</v>
      </c>
      <c r="E53" s="169" t="s">
        <v>495</v>
      </c>
      <c r="F53" s="361">
        <v>1035.88</v>
      </c>
      <c r="G53" s="361">
        <v>977.38</v>
      </c>
      <c r="H53" s="361">
        <v>1000</v>
      </c>
      <c r="I53" s="361">
        <v>1000</v>
      </c>
      <c r="J53" s="553">
        <v>2000</v>
      </c>
      <c r="K53" s="361">
        <v>1000</v>
      </c>
      <c r="L53" s="361">
        <v>1000</v>
      </c>
    </row>
    <row r="54" spans="1:12" ht="12.75">
      <c r="A54" s="160" t="s">
        <v>215</v>
      </c>
      <c r="B54" s="366"/>
      <c r="C54" s="366"/>
      <c r="D54" s="366" t="s">
        <v>718</v>
      </c>
      <c r="E54" s="366" t="s">
        <v>496</v>
      </c>
      <c r="F54" s="367">
        <v>23221.8</v>
      </c>
      <c r="G54" s="367">
        <v>31187.19</v>
      </c>
      <c r="H54" s="367">
        <v>25000</v>
      </c>
      <c r="I54" s="367">
        <v>25000</v>
      </c>
      <c r="J54" s="536">
        <v>25000</v>
      </c>
      <c r="K54" s="367">
        <v>25000</v>
      </c>
      <c r="L54" s="367">
        <v>25000</v>
      </c>
    </row>
    <row r="55" spans="1:12" ht="12.75">
      <c r="A55" s="160" t="s">
        <v>140</v>
      </c>
      <c r="B55" s="362"/>
      <c r="C55" s="363"/>
      <c r="D55" s="364" t="s">
        <v>718</v>
      </c>
      <c r="E55" s="364" t="s">
        <v>497</v>
      </c>
      <c r="F55" s="365">
        <v>4665.62</v>
      </c>
      <c r="G55" s="365">
        <v>333.82</v>
      </c>
      <c r="H55" s="365">
        <v>1000</v>
      </c>
      <c r="I55" s="365">
        <v>1000</v>
      </c>
      <c r="J55" s="554">
        <v>1500</v>
      </c>
      <c r="K55" s="365">
        <v>500</v>
      </c>
      <c r="L55" s="365">
        <v>500</v>
      </c>
    </row>
    <row r="56" spans="1:12" ht="12.75">
      <c r="A56" s="160" t="s">
        <v>141</v>
      </c>
      <c r="B56" s="95"/>
      <c r="C56" s="96"/>
      <c r="D56" s="98" t="s">
        <v>719</v>
      </c>
      <c r="E56" s="98" t="s">
        <v>498</v>
      </c>
      <c r="F56" s="326">
        <v>242.66</v>
      </c>
      <c r="G56" s="326">
        <v>118.62</v>
      </c>
      <c r="H56" s="326">
        <v>300</v>
      </c>
      <c r="I56" s="326">
        <v>300</v>
      </c>
      <c r="J56" s="535">
        <v>300</v>
      </c>
      <c r="K56" s="326">
        <v>200</v>
      </c>
      <c r="L56" s="326">
        <v>200</v>
      </c>
    </row>
    <row r="57" spans="1:12" ht="12.75">
      <c r="A57" s="160" t="s">
        <v>142</v>
      </c>
      <c r="B57" s="163"/>
      <c r="C57" s="82"/>
      <c r="D57" s="651" t="s">
        <v>499</v>
      </c>
      <c r="E57" s="651"/>
      <c r="F57" s="288">
        <f aca="true" t="shared" si="13" ref="F57:L57">SUM(F58:F58)</f>
        <v>2336.38</v>
      </c>
      <c r="G57" s="288">
        <f t="shared" si="13"/>
        <v>459.35</v>
      </c>
      <c r="H57" s="288">
        <f t="shared" si="13"/>
        <v>1500</v>
      </c>
      <c r="I57" s="288">
        <f t="shared" si="13"/>
        <v>1500</v>
      </c>
      <c r="J57" s="518">
        <f t="shared" si="13"/>
        <v>1500</v>
      </c>
      <c r="K57" s="288">
        <f t="shared" si="13"/>
        <v>1500</v>
      </c>
      <c r="L57" s="288">
        <f t="shared" si="13"/>
        <v>1500</v>
      </c>
    </row>
    <row r="58" spans="1:17" ht="12.75">
      <c r="A58" s="160" t="s">
        <v>219</v>
      </c>
      <c r="B58" s="81"/>
      <c r="C58" s="85"/>
      <c r="D58" s="170">
        <v>635004</v>
      </c>
      <c r="E58" s="17" t="s">
        <v>500</v>
      </c>
      <c r="F58" s="289">
        <v>2336.38</v>
      </c>
      <c r="G58" s="289">
        <v>459.35</v>
      </c>
      <c r="H58" s="289">
        <v>1500</v>
      </c>
      <c r="I58" s="290">
        <v>1500</v>
      </c>
      <c r="J58" s="555">
        <v>1500</v>
      </c>
      <c r="K58" s="291">
        <v>1500</v>
      </c>
      <c r="L58" s="291">
        <v>1500</v>
      </c>
      <c r="M58" s="171"/>
      <c r="N58" s="171"/>
      <c r="O58" s="171"/>
      <c r="P58" s="171"/>
      <c r="Q58" s="171"/>
    </row>
    <row r="59" spans="1:12" ht="12.75">
      <c r="A59" s="160" t="s">
        <v>144</v>
      </c>
      <c r="B59" s="89" t="s">
        <v>501</v>
      </c>
      <c r="C59" s="653" t="s">
        <v>502</v>
      </c>
      <c r="D59" s="653"/>
      <c r="E59" s="653"/>
      <c r="F59" s="296">
        <f aca="true" t="shared" si="14" ref="F59:L59">F60</f>
        <v>15025.42</v>
      </c>
      <c r="G59" s="296">
        <f t="shared" si="14"/>
        <v>13410.82</v>
      </c>
      <c r="H59" s="296">
        <f t="shared" si="14"/>
        <v>15300</v>
      </c>
      <c r="I59" s="296">
        <f t="shared" si="14"/>
        <v>15300</v>
      </c>
      <c r="J59" s="528">
        <f t="shared" si="14"/>
        <v>15400</v>
      </c>
      <c r="K59" s="296">
        <f t="shared" si="14"/>
        <v>15500</v>
      </c>
      <c r="L59" s="296">
        <f t="shared" si="14"/>
        <v>15500</v>
      </c>
    </row>
    <row r="60" spans="1:12" ht="12.75">
      <c r="A60" s="160" t="s">
        <v>220</v>
      </c>
      <c r="B60" s="163"/>
      <c r="C60" s="82" t="s">
        <v>503</v>
      </c>
      <c r="D60" s="651" t="s">
        <v>504</v>
      </c>
      <c r="E60" s="651"/>
      <c r="F60" s="288">
        <f>SUM(F61:F64)</f>
        <v>15025.42</v>
      </c>
      <c r="G60" s="288">
        <f aca="true" t="shared" si="15" ref="G60:L60">SUM(G61:G64)</f>
        <v>13410.82</v>
      </c>
      <c r="H60" s="288">
        <f>SUM(H61:H64)</f>
        <v>15300</v>
      </c>
      <c r="I60" s="288">
        <f t="shared" si="15"/>
        <v>15300</v>
      </c>
      <c r="J60" s="556">
        <f>SUM(J61:J64)</f>
        <v>15400</v>
      </c>
      <c r="K60" s="288">
        <f t="shared" si="15"/>
        <v>15500</v>
      </c>
      <c r="L60" s="288">
        <f t="shared" si="15"/>
        <v>15500</v>
      </c>
    </row>
    <row r="61" spans="1:12" ht="12.75">
      <c r="A61" s="160" t="s">
        <v>146</v>
      </c>
      <c r="B61" s="90"/>
      <c r="C61" s="91"/>
      <c r="D61" s="117">
        <v>634001</v>
      </c>
      <c r="E61" s="93" t="s">
        <v>196</v>
      </c>
      <c r="F61" s="293">
        <v>8695.11</v>
      </c>
      <c r="G61" s="293">
        <v>7079.89</v>
      </c>
      <c r="H61" s="289">
        <v>10000</v>
      </c>
      <c r="I61" s="294">
        <v>9500</v>
      </c>
      <c r="J61" s="536">
        <v>9500</v>
      </c>
      <c r="K61" s="295">
        <v>10000</v>
      </c>
      <c r="L61" s="295">
        <v>10000</v>
      </c>
    </row>
    <row r="62" spans="1:12" ht="12.75">
      <c r="A62" s="160" t="s">
        <v>222</v>
      </c>
      <c r="B62" s="90"/>
      <c r="C62" s="91"/>
      <c r="D62" s="117">
        <v>634002</v>
      </c>
      <c r="E62" s="93" t="s">
        <v>507</v>
      </c>
      <c r="F62" s="293">
        <v>3657.28</v>
      </c>
      <c r="G62" s="293">
        <v>3864</v>
      </c>
      <c r="H62" s="289">
        <v>2000</v>
      </c>
      <c r="I62" s="294">
        <v>2600</v>
      </c>
      <c r="J62" s="536">
        <v>3000</v>
      </c>
      <c r="K62" s="295">
        <v>2000</v>
      </c>
      <c r="L62" s="295">
        <v>2000</v>
      </c>
    </row>
    <row r="63" spans="1:12" ht="12.75">
      <c r="A63" s="160" t="s">
        <v>223</v>
      </c>
      <c r="B63" s="81"/>
      <c r="C63" s="85"/>
      <c r="D63" s="110">
        <v>637012</v>
      </c>
      <c r="E63" s="87" t="s">
        <v>509</v>
      </c>
      <c r="F63" s="289">
        <v>2136.89</v>
      </c>
      <c r="G63" s="289">
        <v>2136.89</v>
      </c>
      <c r="H63" s="289">
        <v>2800</v>
      </c>
      <c r="I63" s="294">
        <v>2800</v>
      </c>
      <c r="J63" s="536">
        <v>2500</v>
      </c>
      <c r="K63" s="291">
        <v>3000</v>
      </c>
      <c r="L63" s="291">
        <v>3000</v>
      </c>
    </row>
    <row r="64" spans="1:12" ht="12.75">
      <c r="A64" s="160" t="s">
        <v>225</v>
      </c>
      <c r="B64" s="81"/>
      <c r="C64" s="85"/>
      <c r="D64" s="110">
        <v>637004</v>
      </c>
      <c r="E64" s="87" t="s">
        <v>197</v>
      </c>
      <c r="F64" s="289">
        <v>536.14</v>
      </c>
      <c r="G64" s="289">
        <v>330.04</v>
      </c>
      <c r="H64" s="289">
        <v>500</v>
      </c>
      <c r="I64" s="290">
        <v>400</v>
      </c>
      <c r="J64" s="546">
        <v>400</v>
      </c>
      <c r="K64" s="291">
        <v>500</v>
      </c>
      <c r="L64" s="291">
        <v>500</v>
      </c>
    </row>
    <row r="65" spans="1:12" ht="12.75">
      <c r="A65" s="74"/>
      <c r="B65" s="104"/>
      <c r="C65" s="104"/>
      <c r="D65" s="104"/>
      <c r="E65" s="104"/>
      <c r="F65" s="108"/>
      <c r="G65" s="108"/>
      <c r="H65" s="108"/>
      <c r="I65" s="108"/>
      <c r="J65" s="544"/>
      <c r="K65" s="108"/>
      <c r="L65" s="108"/>
    </row>
    <row r="66" spans="1:12" ht="13.5" thickBot="1">
      <c r="A66" s="74"/>
      <c r="B66" s="104"/>
      <c r="C66" s="104"/>
      <c r="D66" s="104"/>
      <c r="E66" s="104"/>
      <c r="F66" s="108"/>
      <c r="G66" s="108"/>
      <c r="H66" s="108"/>
      <c r="I66" s="108"/>
      <c r="J66" s="544"/>
      <c r="K66" s="108"/>
      <c r="L66" s="108"/>
    </row>
    <row r="67" spans="1:12" ht="12.75" customHeight="1" thickBot="1">
      <c r="A67" s="679"/>
      <c r="B67" s="678" t="s">
        <v>70</v>
      </c>
      <c r="C67" s="678"/>
      <c r="D67" s="680" t="s">
        <v>71</v>
      </c>
      <c r="E67" s="680"/>
      <c r="F67" s="682" t="s">
        <v>72</v>
      </c>
      <c r="G67" s="682"/>
      <c r="H67" s="682"/>
      <c r="I67" s="682"/>
      <c r="J67" s="682"/>
      <c r="K67" s="682"/>
      <c r="L67" s="682"/>
    </row>
    <row r="68" spans="1:12" ht="13.5" thickBot="1">
      <c r="A68" s="679"/>
      <c r="B68" s="679"/>
      <c r="C68" s="678"/>
      <c r="D68" s="680"/>
      <c r="E68" s="680"/>
      <c r="F68" s="682" t="s">
        <v>27</v>
      </c>
      <c r="G68" s="682"/>
      <c r="H68" s="682"/>
      <c r="I68" s="682"/>
      <c r="J68" s="682"/>
      <c r="K68" s="682"/>
      <c r="L68" s="682"/>
    </row>
    <row r="69" spans="1:12" ht="12.75" customHeight="1" thickBot="1">
      <c r="A69" s="679"/>
      <c r="B69" s="679"/>
      <c r="C69" s="678"/>
      <c r="D69" s="680"/>
      <c r="E69" s="680"/>
      <c r="F69" s="676" t="s">
        <v>756</v>
      </c>
      <c r="G69" s="676" t="s">
        <v>838</v>
      </c>
      <c r="H69" s="676" t="s">
        <v>839</v>
      </c>
      <c r="I69" s="708" t="s">
        <v>840</v>
      </c>
      <c r="J69" s="709" t="s">
        <v>855</v>
      </c>
      <c r="K69" s="685" t="s">
        <v>766</v>
      </c>
      <c r="L69" s="685" t="s">
        <v>856</v>
      </c>
    </row>
    <row r="70" spans="1:12" ht="33.75" customHeight="1" thickBot="1">
      <c r="A70" s="679"/>
      <c r="B70" s="679"/>
      <c r="C70" s="678"/>
      <c r="D70" s="680"/>
      <c r="E70" s="680"/>
      <c r="F70" s="676"/>
      <c r="G70" s="676"/>
      <c r="H70" s="676"/>
      <c r="I70" s="708"/>
      <c r="J70" s="709"/>
      <c r="K70" s="685"/>
      <c r="L70" s="685"/>
    </row>
    <row r="71" spans="1:12" ht="13.5" thickBot="1">
      <c r="A71" s="78"/>
      <c r="B71" s="656"/>
      <c r="C71" s="656"/>
      <c r="D71" s="656"/>
      <c r="E71" s="656"/>
      <c r="F71" s="353">
        <f aca="true" t="shared" si="16" ref="F71:L71">F72+F84</f>
        <v>0</v>
      </c>
      <c r="G71" s="353">
        <f t="shared" si="16"/>
        <v>0</v>
      </c>
      <c r="H71" s="353">
        <f t="shared" si="16"/>
        <v>5000</v>
      </c>
      <c r="I71" s="353">
        <f t="shared" si="16"/>
        <v>5000</v>
      </c>
      <c r="J71" s="353">
        <f t="shared" si="16"/>
        <v>90000</v>
      </c>
      <c r="K71" s="353">
        <f t="shared" si="16"/>
        <v>126900</v>
      </c>
      <c r="L71" s="353">
        <f t="shared" si="16"/>
        <v>1900</v>
      </c>
    </row>
    <row r="72" spans="1:12" ht="12.75">
      <c r="A72" s="160" t="s">
        <v>74</v>
      </c>
      <c r="B72" s="161" t="s">
        <v>466</v>
      </c>
      <c r="C72" s="707" t="s">
        <v>467</v>
      </c>
      <c r="D72" s="707"/>
      <c r="E72" s="707"/>
      <c r="F72" s="359">
        <f aca="true" t="shared" si="17" ref="F72:L72">F73+F79+F81</f>
        <v>0</v>
      </c>
      <c r="G72" s="359">
        <f t="shared" si="17"/>
        <v>0</v>
      </c>
      <c r="H72" s="359">
        <f t="shared" si="17"/>
        <v>0</v>
      </c>
      <c r="I72" s="359">
        <f t="shared" si="17"/>
        <v>5000</v>
      </c>
      <c r="J72" s="359">
        <f t="shared" si="17"/>
        <v>75000</v>
      </c>
      <c r="K72" s="359">
        <f t="shared" si="17"/>
        <v>126900</v>
      </c>
      <c r="L72" s="359">
        <f t="shared" si="17"/>
        <v>1900</v>
      </c>
    </row>
    <row r="73" spans="1:12" ht="12.75">
      <c r="A73" s="160" t="s">
        <v>924</v>
      </c>
      <c r="B73" s="163" t="s">
        <v>303</v>
      </c>
      <c r="C73" s="82" t="s">
        <v>468</v>
      </c>
      <c r="D73" s="651" t="s">
        <v>876</v>
      </c>
      <c r="E73" s="651"/>
      <c r="F73" s="297">
        <f>SUM(F74:F78)</f>
        <v>0</v>
      </c>
      <c r="G73" s="297">
        <f aca="true" t="shared" si="18" ref="G73:L73">SUM(G74:G78)</f>
        <v>0</v>
      </c>
      <c r="H73" s="297">
        <f t="shared" si="18"/>
        <v>0</v>
      </c>
      <c r="I73" s="297">
        <f t="shared" si="18"/>
        <v>0</v>
      </c>
      <c r="J73" s="297">
        <f t="shared" si="18"/>
        <v>66000</v>
      </c>
      <c r="K73" s="297">
        <f t="shared" si="18"/>
        <v>125000</v>
      </c>
      <c r="L73" s="297">
        <f t="shared" si="18"/>
        <v>0</v>
      </c>
    </row>
    <row r="74" spans="1:12" ht="12.75">
      <c r="A74" s="160" t="s">
        <v>925</v>
      </c>
      <c r="B74" s="90" t="s">
        <v>724</v>
      </c>
      <c r="C74" s="91"/>
      <c r="D74" s="110">
        <v>717002</v>
      </c>
      <c r="E74" s="87" t="s">
        <v>947</v>
      </c>
      <c r="F74" s="293"/>
      <c r="G74" s="293"/>
      <c r="H74" s="293"/>
      <c r="I74" s="293"/>
      <c r="J74" s="524">
        <v>28000</v>
      </c>
      <c r="K74" s="293">
        <v>25000</v>
      </c>
      <c r="L74" s="293"/>
    </row>
    <row r="75" spans="1:12" ht="12.75">
      <c r="A75" s="160" t="s">
        <v>926</v>
      </c>
      <c r="B75" s="90"/>
      <c r="C75" s="91"/>
      <c r="D75" s="167">
        <v>717002</v>
      </c>
      <c r="E75" s="87" t="s">
        <v>953</v>
      </c>
      <c r="F75" s="293"/>
      <c r="G75" s="293"/>
      <c r="H75" s="293"/>
      <c r="I75" s="293"/>
      <c r="J75" s="524">
        <v>5500</v>
      </c>
      <c r="K75" s="293"/>
      <c r="L75" s="293"/>
    </row>
    <row r="76" spans="1:12" ht="12.75">
      <c r="A76" s="160" t="s">
        <v>927</v>
      </c>
      <c r="B76" s="90"/>
      <c r="C76" s="91"/>
      <c r="D76" s="167">
        <v>717002</v>
      </c>
      <c r="E76" s="87" t="s">
        <v>948</v>
      </c>
      <c r="F76" s="293"/>
      <c r="G76" s="293"/>
      <c r="H76" s="293"/>
      <c r="I76" s="293"/>
      <c r="J76" s="524">
        <v>7500</v>
      </c>
      <c r="K76" s="293"/>
      <c r="L76" s="293"/>
    </row>
    <row r="77" spans="1:12" ht="12.75">
      <c r="A77" s="160" t="s">
        <v>928</v>
      </c>
      <c r="B77" s="90"/>
      <c r="C77" s="91"/>
      <c r="D77" s="167">
        <v>717002</v>
      </c>
      <c r="E77" s="87" t="s">
        <v>949</v>
      </c>
      <c r="F77" s="293"/>
      <c r="G77" s="293"/>
      <c r="H77" s="293"/>
      <c r="I77" s="293"/>
      <c r="J77" s="524">
        <v>25000</v>
      </c>
      <c r="K77" s="293"/>
      <c r="L77" s="293"/>
    </row>
    <row r="78" spans="1:12" ht="12.75">
      <c r="A78" s="160" t="s">
        <v>929</v>
      </c>
      <c r="B78" s="90" t="s">
        <v>724</v>
      </c>
      <c r="C78" s="91"/>
      <c r="D78" s="167">
        <v>717002</v>
      </c>
      <c r="E78" s="87" t="s">
        <v>941</v>
      </c>
      <c r="F78" s="293"/>
      <c r="G78" s="293"/>
      <c r="H78" s="293"/>
      <c r="I78" s="293"/>
      <c r="J78" s="524"/>
      <c r="K78" s="293">
        <v>100000</v>
      </c>
      <c r="L78" s="293"/>
    </row>
    <row r="79" spans="1:12" ht="12.75">
      <c r="A79" s="160" t="s">
        <v>930</v>
      </c>
      <c r="B79" s="163" t="s">
        <v>110</v>
      </c>
      <c r="C79" s="82" t="s">
        <v>490</v>
      </c>
      <c r="D79" s="651" t="s">
        <v>491</v>
      </c>
      <c r="E79" s="651"/>
      <c r="F79" s="288">
        <f>F80</f>
        <v>0</v>
      </c>
      <c r="G79" s="288">
        <f aca="true" t="shared" si="19" ref="G79:L79">G80</f>
        <v>0</v>
      </c>
      <c r="H79" s="288">
        <f t="shared" si="19"/>
        <v>0</v>
      </c>
      <c r="I79" s="288">
        <f t="shared" si="19"/>
        <v>0</v>
      </c>
      <c r="J79" s="288">
        <f t="shared" si="19"/>
        <v>2000</v>
      </c>
      <c r="K79" s="288">
        <f t="shared" si="19"/>
        <v>1900</v>
      </c>
      <c r="L79" s="288">
        <f t="shared" si="19"/>
        <v>1900</v>
      </c>
    </row>
    <row r="80" spans="1:12" ht="12.75">
      <c r="A80" s="160" t="s">
        <v>931</v>
      </c>
      <c r="B80" s="81" t="s">
        <v>724</v>
      </c>
      <c r="C80" s="85"/>
      <c r="D80" s="110">
        <v>713004</v>
      </c>
      <c r="E80" s="87" t="s">
        <v>879</v>
      </c>
      <c r="F80" s="293"/>
      <c r="G80" s="293"/>
      <c r="H80" s="293"/>
      <c r="I80" s="293"/>
      <c r="J80" s="524">
        <v>2000</v>
      </c>
      <c r="K80" s="293">
        <v>1900</v>
      </c>
      <c r="L80" s="293">
        <v>1900</v>
      </c>
    </row>
    <row r="81" spans="1:12" ht="12.75">
      <c r="A81" s="160" t="s">
        <v>150</v>
      </c>
      <c r="B81" s="163" t="s">
        <v>303</v>
      </c>
      <c r="C81" s="82" t="s">
        <v>918</v>
      </c>
      <c r="D81" s="651" t="s">
        <v>499</v>
      </c>
      <c r="E81" s="651"/>
      <c r="F81" s="297">
        <f>F82+F83</f>
        <v>0</v>
      </c>
      <c r="G81" s="297">
        <f aca="true" t="shared" si="20" ref="G81:L81">G82+G83</f>
        <v>0</v>
      </c>
      <c r="H81" s="297">
        <f t="shared" si="20"/>
        <v>0</v>
      </c>
      <c r="I81" s="297">
        <f t="shared" si="20"/>
        <v>5000</v>
      </c>
      <c r="J81" s="297">
        <f t="shared" si="20"/>
        <v>7000</v>
      </c>
      <c r="K81" s="297">
        <f t="shared" si="20"/>
        <v>0</v>
      </c>
      <c r="L81" s="297">
        <f t="shared" si="20"/>
        <v>0</v>
      </c>
    </row>
    <row r="82" spans="1:12" ht="12.75">
      <c r="A82" s="160" t="s">
        <v>932</v>
      </c>
      <c r="B82" s="90" t="s">
        <v>724</v>
      </c>
      <c r="C82" s="91"/>
      <c r="D82" s="110">
        <v>713004</v>
      </c>
      <c r="E82" s="87" t="s">
        <v>919</v>
      </c>
      <c r="F82" s="293"/>
      <c r="G82" s="293"/>
      <c r="H82" s="293"/>
      <c r="I82" s="293">
        <v>5000</v>
      </c>
      <c r="J82" s="524"/>
      <c r="K82" s="293"/>
      <c r="L82" s="293"/>
    </row>
    <row r="83" spans="1:12" ht="12.75">
      <c r="A83" s="160" t="s">
        <v>933</v>
      </c>
      <c r="B83" s="90" t="s">
        <v>724</v>
      </c>
      <c r="C83" s="87"/>
      <c r="D83" s="588">
        <v>717002</v>
      </c>
      <c r="E83" s="98" t="s">
        <v>920</v>
      </c>
      <c r="F83" s="360"/>
      <c r="G83" s="360"/>
      <c r="H83" s="360"/>
      <c r="I83" s="360"/>
      <c r="J83" s="552">
        <v>7000</v>
      </c>
      <c r="K83" s="360"/>
      <c r="L83" s="360"/>
    </row>
    <row r="84" spans="1:12" ht="12.75">
      <c r="A84" s="160">
        <v>13</v>
      </c>
      <c r="B84" s="89" t="s">
        <v>501</v>
      </c>
      <c r="C84" s="653" t="s">
        <v>502</v>
      </c>
      <c r="D84" s="653"/>
      <c r="E84" s="653"/>
      <c r="F84" s="296">
        <f aca="true" t="shared" si="21" ref="F84:L84">F85</f>
        <v>0</v>
      </c>
      <c r="G84" s="296">
        <f t="shared" si="21"/>
        <v>0</v>
      </c>
      <c r="H84" s="296">
        <f t="shared" si="21"/>
        <v>5000</v>
      </c>
      <c r="I84" s="296">
        <f t="shared" si="21"/>
        <v>0</v>
      </c>
      <c r="J84" s="528">
        <f t="shared" si="21"/>
        <v>15000</v>
      </c>
      <c r="K84" s="296">
        <f t="shared" si="21"/>
        <v>0</v>
      </c>
      <c r="L84" s="296">
        <f t="shared" si="21"/>
        <v>0</v>
      </c>
    </row>
    <row r="85" spans="1:12" ht="12.75">
      <c r="A85" s="160">
        <v>14</v>
      </c>
      <c r="B85" s="163"/>
      <c r="C85" s="82" t="s">
        <v>503</v>
      </c>
      <c r="D85" s="651" t="s">
        <v>504</v>
      </c>
      <c r="E85" s="651"/>
      <c r="F85" s="288">
        <f aca="true" t="shared" si="22" ref="F85:L85">SUM(F86:F86)</f>
        <v>0</v>
      </c>
      <c r="G85" s="288">
        <f t="shared" si="22"/>
        <v>0</v>
      </c>
      <c r="H85" s="288">
        <f t="shared" si="22"/>
        <v>5000</v>
      </c>
      <c r="I85" s="288">
        <f t="shared" si="22"/>
        <v>0</v>
      </c>
      <c r="J85" s="518">
        <f t="shared" si="22"/>
        <v>15000</v>
      </c>
      <c r="K85" s="288">
        <f t="shared" si="22"/>
        <v>0</v>
      </c>
      <c r="L85" s="288">
        <f t="shared" si="22"/>
        <v>0</v>
      </c>
    </row>
    <row r="86" spans="1:12" ht="12.75">
      <c r="A86" s="160">
        <v>15</v>
      </c>
      <c r="B86" s="90" t="s">
        <v>724</v>
      </c>
      <c r="C86" s="91"/>
      <c r="D86" s="110">
        <v>714001</v>
      </c>
      <c r="E86" s="87" t="s">
        <v>877</v>
      </c>
      <c r="F86" s="293"/>
      <c r="G86" s="293"/>
      <c r="H86" s="293">
        <v>5000</v>
      </c>
      <c r="I86" s="293"/>
      <c r="J86" s="524">
        <v>15000</v>
      </c>
      <c r="K86" s="293"/>
      <c r="L86" s="293"/>
    </row>
    <row r="87" spans="1:12" ht="12.75">
      <c r="A87" s="74"/>
      <c r="B87" s="104"/>
      <c r="C87" s="104"/>
      <c r="D87" s="104"/>
      <c r="E87" s="104"/>
      <c r="F87" s="108"/>
      <c r="G87" s="108"/>
      <c r="H87" s="108"/>
      <c r="I87" s="108"/>
      <c r="J87" s="544"/>
      <c r="K87" s="108"/>
      <c r="L87" s="108"/>
    </row>
    <row r="88" spans="1:12" ht="12.75">
      <c r="A88" s="74"/>
      <c r="B88" s="104"/>
      <c r="C88" s="104"/>
      <c r="D88" s="104"/>
      <c r="E88" s="104"/>
      <c r="F88" s="108"/>
      <c r="G88" s="108"/>
      <c r="H88" s="108"/>
      <c r="I88" s="108"/>
      <c r="J88" s="544"/>
      <c r="K88" s="108"/>
      <c r="L88" s="108"/>
    </row>
    <row r="89" spans="1:12" ht="12.75">
      <c r="A89" s="74"/>
      <c r="B89" s="104"/>
      <c r="C89" s="104"/>
      <c r="D89" s="104"/>
      <c r="E89" s="104"/>
      <c r="F89" s="108"/>
      <c r="G89" s="108"/>
      <c r="H89" s="108"/>
      <c r="I89" s="108"/>
      <c r="J89" s="544"/>
      <c r="K89" s="108"/>
      <c r="L89" s="108"/>
    </row>
    <row r="90" spans="1:12" ht="12.75">
      <c r="A90" s="74"/>
      <c r="B90" s="104"/>
      <c r="C90" s="104"/>
      <c r="D90" s="104"/>
      <c r="E90" s="104"/>
      <c r="F90" s="108"/>
      <c r="G90" s="108"/>
      <c r="H90" s="108"/>
      <c r="I90" s="108"/>
      <c r="J90" s="544"/>
      <c r="K90" s="108"/>
      <c r="L90" s="108"/>
    </row>
    <row r="91" spans="1:12" ht="12.75">
      <c r="A91" s="74"/>
      <c r="B91" s="104"/>
      <c r="C91" s="104"/>
      <c r="D91" s="104"/>
      <c r="E91" s="104"/>
      <c r="F91" s="108"/>
      <c r="G91" s="108"/>
      <c r="H91" s="108"/>
      <c r="I91" s="108"/>
      <c r="J91" s="544"/>
      <c r="K91" s="108"/>
      <c r="L91" s="108"/>
    </row>
    <row r="92" spans="1:12" ht="12.75">
      <c r="A92" s="74"/>
      <c r="B92" s="104"/>
      <c r="C92" s="104"/>
      <c r="D92" s="104"/>
      <c r="E92" s="104"/>
      <c r="F92" s="108"/>
      <c r="G92" s="108"/>
      <c r="H92" s="108"/>
      <c r="I92" s="108"/>
      <c r="J92" s="544"/>
      <c r="K92" s="108"/>
      <c r="L92" s="108"/>
    </row>
    <row r="93" spans="1:12" ht="12.75">
      <c r="A93" s="74"/>
      <c r="B93" s="104"/>
      <c r="C93" s="104"/>
      <c r="D93" s="104"/>
      <c r="E93" s="104"/>
      <c r="F93" s="108"/>
      <c r="G93" s="108"/>
      <c r="H93" s="108"/>
      <c r="I93" s="108"/>
      <c r="J93" s="544"/>
      <c r="K93" s="108"/>
      <c r="L93" s="108"/>
    </row>
    <row r="94" spans="1:12" ht="12.75">
      <c r="A94" s="74"/>
      <c r="B94" s="104"/>
      <c r="C94" s="104"/>
      <c r="D94" s="104"/>
      <c r="E94" s="104"/>
      <c r="F94" s="108"/>
      <c r="G94" s="108"/>
      <c r="H94" s="108"/>
      <c r="I94" s="108"/>
      <c r="J94" s="544"/>
      <c r="K94" s="108"/>
      <c r="L94" s="108"/>
    </row>
    <row r="95" spans="1:12" ht="12.75">
      <c r="A95" s="74"/>
      <c r="B95" s="104"/>
      <c r="C95" s="104"/>
      <c r="D95" s="104"/>
      <c r="E95" s="104"/>
      <c r="F95" s="108"/>
      <c r="G95" s="108"/>
      <c r="H95" s="108"/>
      <c r="I95" s="108"/>
      <c r="J95" s="544"/>
      <c r="K95" s="108"/>
      <c r="L95" s="108"/>
    </row>
    <row r="96" spans="1:12" ht="12.75">
      <c r="A96" s="74"/>
      <c r="B96" s="104"/>
      <c r="C96" s="104"/>
      <c r="D96" s="104"/>
      <c r="E96" s="104"/>
      <c r="F96" s="108"/>
      <c r="G96" s="108"/>
      <c r="H96" s="108"/>
      <c r="I96" s="108"/>
      <c r="J96" s="544"/>
      <c r="K96" s="108"/>
      <c r="L96" s="108"/>
    </row>
    <row r="97" spans="1:12" ht="12.75">
      <c r="A97" s="74"/>
      <c r="B97" s="104"/>
      <c r="C97" s="104"/>
      <c r="D97" s="104"/>
      <c r="E97" s="104"/>
      <c r="F97" s="108"/>
      <c r="G97" s="108"/>
      <c r="H97" s="108"/>
      <c r="I97" s="108"/>
      <c r="J97" s="544"/>
      <c r="K97" s="108"/>
      <c r="L97" s="108"/>
    </row>
    <row r="98" spans="1:12" ht="12.75">
      <c r="A98" s="74"/>
      <c r="B98" s="104"/>
      <c r="C98" s="104"/>
      <c r="D98" s="104"/>
      <c r="E98" s="104"/>
      <c r="F98" s="108"/>
      <c r="G98" s="108"/>
      <c r="H98" s="108"/>
      <c r="I98" s="108"/>
      <c r="J98" s="544"/>
      <c r="K98" s="108"/>
      <c r="L98" s="108"/>
    </row>
    <row r="99" spans="1:12" ht="12.75">
      <c r="A99" s="74"/>
      <c r="B99" s="104"/>
      <c r="C99" s="104"/>
      <c r="D99" s="104"/>
      <c r="E99" s="104"/>
      <c r="F99" s="108"/>
      <c r="G99" s="108"/>
      <c r="H99" s="108"/>
      <c r="I99" s="108"/>
      <c r="J99" s="544"/>
      <c r="K99" s="108"/>
      <c r="L99" s="108"/>
    </row>
    <row r="100" spans="1:12" ht="12.75">
      <c r="A100" s="74"/>
      <c r="B100" s="104"/>
      <c r="C100" s="104"/>
      <c r="D100" s="104"/>
      <c r="E100" s="104"/>
      <c r="F100" s="108"/>
      <c r="G100" s="108"/>
      <c r="H100" s="108"/>
      <c r="I100" s="108"/>
      <c r="J100" s="544"/>
      <c r="K100" s="108"/>
      <c r="L100" s="108"/>
    </row>
    <row r="101" spans="1:12" ht="12.75">
      <c r="A101" s="74"/>
      <c r="B101" s="104"/>
      <c r="C101" s="104"/>
      <c r="D101" s="104"/>
      <c r="E101" s="104"/>
      <c r="F101" s="108"/>
      <c r="G101" s="108"/>
      <c r="H101" s="108"/>
      <c r="I101" s="108"/>
      <c r="J101" s="544"/>
      <c r="K101" s="108"/>
      <c r="L101" s="108"/>
    </row>
    <row r="102" spans="1:12" ht="12.75">
      <c r="A102" s="74"/>
      <c r="B102" s="104"/>
      <c r="C102" s="104"/>
      <c r="D102" s="104"/>
      <c r="E102" s="104"/>
      <c r="F102" s="108"/>
      <c r="G102" s="108"/>
      <c r="H102" s="108"/>
      <c r="I102" s="108"/>
      <c r="J102" s="544"/>
      <c r="K102" s="108"/>
      <c r="L102" s="108"/>
    </row>
    <row r="103" spans="1:12" ht="12.75">
      <c r="A103" s="74"/>
      <c r="B103" s="104"/>
      <c r="C103" s="104"/>
      <c r="D103" s="104"/>
      <c r="E103" s="104"/>
      <c r="F103" s="108"/>
      <c r="G103" s="108"/>
      <c r="H103" s="108"/>
      <c r="I103" s="108"/>
      <c r="J103" s="544"/>
      <c r="K103" s="108"/>
      <c r="L103" s="108"/>
    </row>
    <row r="104" spans="1:12" ht="12.75">
      <c r="A104" s="74"/>
      <c r="B104" s="104"/>
      <c r="C104" s="104"/>
      <c r="D104" s="104"/>
      <c r="E104" s="104"/>
      <c r="F104" s="108"/>
      <c r="G104" s="108"/>
      <c r="H104" s="108"/>
      <c r="I104" s="108"/>
      <c r="J104" s="544"/>
      <c r="K104" s="108"/>
      <c r="L104" s="108"/>
    </row>
    <row r="105" spans="1:12" ht="12.75">
      <c r="A105" s="74"/>
      <c r="B105" s="104"/>
      <c r="C105" s="104"/>
      <c r="D105" s="104"/>
      <c r="E105" s="104"/>
      <c r="F105" s="108"/>
      <c r="G105" s="108"/>
      <c r="H105" s="108"/>
      <c r="I105" s="108"/>
      <c r="J105" s="544"/>
      <c r="K105" s="108"/>
      <c r="L105" s="108"/>
    </row>
    <row r="106" spans="1:12" ht="12.75">
      <c r="A106" s="74"/>
      <c r="B106" s="104"/>
      <c r="C106" s="104"/>
      <c r="D106" s="104"/>
      <c r="E106" s="104"/>
      <c r="F106" s="108"/>
      <c r="G106" s="108"/>
      <c r="H106" s="108"/>
      <c r="I106" s="108"/>
      <c r="J106" s="544"/>
      <c r="K106" s="108"/>
      <c r="L106" s="108"/>
    </row>
    <row r="107" spans="1:12" ht="12.75">
      <c r="A107" s="74"/>
      <c r="B107" s="104"/>
      <c r="C107" s="104"/>
      <c r="D107" s="104"/>
      <c r="E107" s="104"/>
      <c r="F107" s="108"/>
      <c r="G107" s="108"/>
      <c r="H107" s="108"/>
      <c r="I107" s="108"/>
      <c r="J107" s="544"/>
      <c r="K107" s="108"/>
      <c r="L107" s="108"/>
    </row>
    <row r="108" spans="1:12" ht="12.75">
      <c r="A108" s="74"/>
      <c r="B108" s="104"/>
      <c r="C108" s="104"/>
      <c r="D108" s="104"/>
      <c r="E108" s="104"/>
      <c r="F108" s="108"/>
      <c r="G108" s="108"/>
      <c r="H108" s="108"/>
      <c r="I108" s="108"/>
      <c r="J108" s="544"/>
      <c r="K108" s="108"/>
      <c r="L108" s="108"/>
    </row>
    <row r="109" spans="1:12" ht="12.75">
      <c r="A109" s="74"/>
      <c r="B109" s="104"/>
      <c r="C109" s="104"/>
      <c r="D109" s="104"/>
      <c r="E109" s="104"/>
      <c r="F109" s="108"/>
      <c r="G109" s="108"/>
      <c r="H109" s="108"/>
      <c r="I109" s="108"/>
      <c r="J109" s="544"/>
      <c r="K109" s="108"/>
      <c r="L109" s="108"/>
    </row>
    <row r="110" spans="1:12" ht="12.75">
      <c r="A110" s="74"/>
      <c r="B110" s="104"/>
      <c r="C110" s="104"/>
      <c r="D110" s="104"/>
      <c r="E110" s="104"/>
      <c r="F110" s="108"/>
      <c r="G110" s="108"/>
      <c r="H110" s="108"/>
      <c r="I110" s="108"/>
      <c r="J110" s="544"/>
      <c r="K110" s="108"/>
      <c r="L110" s="108"/>
    </row>
    <row r="111" spans="1:12" ht="12.75">
      <c r="A111" s="74"/>
      <c r="B111" s="104"/>
      <c r="C111" s="104"/>
      <c r="D111" s="104"/>
      <c r="E111" s="104"/>
      <c r="F111" s="108"/>
      <c r="G111" s="108"/>
      <c r="H111" s="108"/>
      <c r="I111" s="108"/>
      <c r="J111" s="544"/>
      <c r="K111" s="108"/>
      <c r="L111" s="108"/>
    </row>
    <row r="112" spans="1:12" ht="12.75">
      <c r="A112" s="74"/>
      <c r="B112" s="104"/>
      <c r="C112" s="104"/>
      <c r="D112" s="104"/>
      <c r="E112" s="104"/>
      <c r="F112" s="108"/>
      <c r="G112" s="108"/>
      <c r="H112" s="108"/>
      <c r="I112" s="108"/>
      <c r="J112" s="544"/>
      <c r="K112" s="108"/>
      <c r="L112" s="108"/>
    </row>
    <row r="113" spans="1:12" ht="12.75">
      <c r="A113" s="74"/>
      <c r="B113" s="104"/>
      <c r="C113" s="104"/>
      <c r="D113" s="104"/>
      <c r="E113" s="104"/>
      <c r="F113" s="108"/>
      <c r="G113" s="108"/>
      <c r="H113" s="108"/>
      <c r="I113" s="108"/>
      <c r="J113" s="544"/>
      <c r="K113" s="108"/>
      <c r="L113" s="108"/>
    </row>
    <row r="114" spans="1:12" ht="12.75">
      <c r="A114" s="74"/>
      <c r="B114" s="104"/>
      <c r="C114" s="104"/>
      <c r="D114" s="104"/>
      <c r="E114" s="104"/>
      <c r="F114" s="108"/>
      <c r="G114" s="108"/>
      <c r="H114" s="108"/>
      <c r="I114" s="108"/>
      <c r="J114" s="544"/>
      <c r="K114" s="108"/>
      <c r="L114" s="108"/>
    </row>
    <row r="115" spans="1:12" ht="12.75">
      <c r="A115" s="74"/>
      <c r="B115" s="104"/>
      <c r="C115" s="104"/>
      <c r="D115" s="104"/>
      <c r="E115" s="104"/>
      <c r="F115" s="108"/>
      <c r="G115" s="108"/>
      <c r="H115" s="108"/>
      <c r="I115" s="108"/>
      <c r="J115" s="544"/>
      <c r="K115" s="108"/>
      <c r="L115" s="108"/>
    </row>
    <row r="116" spans="1:12" ht="12.75">
      <c r="A116" s="74"/>
      <c r="B116" s="104"/>
      <c r="C116" s="104"/>
      <c r="D116" s="104"/>
      <c r="E116" s="104"/>
      <c r="F116" s="108"/>
      <c r="G116" s="108"/>
      <c r="H116" s="108"/>
      <c r="I116" s="108"/>
      <c r="J116" s="544"/>
      <c r="K116" s="108"/>
      <c r="L116" s="108"/>
    </row>
    <row r="117" spans="1:12" ht="12.75">
      <c r="A117" s="74"/>
      <c r="B117" s="104"/>
      <c r="C117" s="104"/>
      <c r="D117" s="104"/>
      <c r="E117" s="104"/>
      <c r="F117" s="108"/>
      <c r="G117" s="108"/>
      <c r="H117" s="108"/>
      <c r="I117" s="108"/>
      <c r="J117" s="544"/>
      <c r="K117" s="108"/>
      <c r="L117" s="108"/>
    </row>
    <row r="118" spans="1:12" ht="12.75">
      <c r="A118" s="74"/>
      <c r="B118" s="104"/>
      <c r="C118" s="104"/>
      <c r="D118" s="104"/>
      <c r="E118" s="104"/>
      <c r="F118" s="108"/>
      <c r="G118" s="108"/>
      <c r="H118" s="108"/>
      <c r="I118" s="108"/>
      <c r="J118" s="544"/>
      <c r="K118" s="108"/>
      <c r="L118" s="108"/>
    </row>
    <row r="119" spans="1:12" ht="12.75">
      <c r="A119" s="74"/>
      <c r="B119" s="104"/>
      <c r="C119" s="104"/>
      <c r="D119" s="104"/>
      <c r="E119" s="104"/>
      <c r="F119" s="108"/>
      <c r="G119" s="108"/>
      <c r="H119" s="108"/>
      <c r="I119" s="108"/>
      <c r="J119" s="544"/>
      <c r="K119" s="108"/>
      <c r="L119" s="108"/>
    </row>
    <row r="120" spans="1:12" ht="12.75">
      <c r="A120" s="74"/>
      <c r="B120" s="104"/>
      <c r="C120" s="104"/>
      <c r="D120" s="104"/>
      <c r="E120" s="104"/>
      <c r="F120" s="108"/>
      <c r="G120" s="108"/>
      <c r="H120" s="108"/>
      <c r="I120" s="108"/>
      <c r="J120" s="544"/>
      <c r="K120" s="108"/>
      <c r="L120" s="108"/>
    </row>
    <row r="121" spans="1:12" ht="12.75">
      <c r="A121" s="74"/>
      <c r="B121" s="104"/>
      <c r="C121" s="104"/>
      <c r="D121" s="104"/>
      <c r="E121" s="104"/>
      <c r="F121" s="108"/>
      <c r="G121" s="108"/>
      <c r="H121" s="108"/>
      <c r="I121" s="108"/>
      <c r="J121" s="544"/>
      <c r="K121" s="108"/>
      <c r="L121" s="108"/>
    </row>
    <row r="122" spans="1:12" ht="12.75">
      <c r="A122" s="74"/>
      <c r="B122" s="104"/>
      <c r="C122" s="104"/>
      <c r="D122" s="104"/>
      <c r="E122" s="104"/>
      <c r="F122" s="108"/>
      <c r="G122" s="108"/>
      <c r="H122" s="108"/>
      <c r="I122" s="108"/>
      <c r="J122" s="544"/>
      <c r="K122" s="108"/>
      <c r="L122" s="108"/>
    </row>
    <row r="123" spans="1:12" ht="12.75">
      <c r="A123" s="74"/>
      <c r="B123" s="104"/>
      <c r="C123" s="104"/>
      <c r="D123" s="104"/>
      <c r="E123" s="104"/>
      <c r="F123" s="108"/>
      <c r="G123" s="108"/>
      <c r="H123" s="108"/>
      <c r="I123" s="108"/>
      <c r="J123" s="544"/>
      <c r="K123" s="108"/>
      <c r="L123" s="108"/>
    </row>
    <row r="124" spans="1:12" ht="12.75">
      <c r="A124" s="74"/>
      <c r="B124" s="104"/>
      <c r="C124" s="104"/>
      <c r="D124" s="104"/>
      <c r="E124" s="104"/>
      <c r="F124" s="108"/>
      <c r="G124" s="108"/>
      <c r="H124" s="108"/>
      <c r="I124" s="108"/>
      <c r="J124" s="544"/>
      <c r="K124" s="108"/>
      <c r="L124" s="108"/>
    </row>
    <row r="125" spans="1:12" ht="12.75">
      <c r="A125" s="74"/>
      <c r="B125" s="104"/>
      <c r="C125" s="104"/>
      <c r="D125" s="104"/>
      <c r="E125" s="104"/>
      <c r="F125" s="108"/>
      <c r="G125" s="108"/>
      <c r="H125" s="108"/>
      <c r="I125" s="108"/>
      <c r="J125" s="544"/>
      <c r="K125" s="108"/>
      <c r="L125" s="108"/>
    </row>
    <row r="126" spans="1:12" ht="12.75">
      <c r="A126" s="74"/>
      <c r="B126" s="104"/>
      <c r="C126" s="104"/>
      <c r="D126" s="104"/>
      <c r="E126" s="104"/>
      <c r="F126" s="108"/>
      <c r="G126" s="108"/>
      <c r="H126" s="108"/>
      <c r="I126" s="108"/>
      <c r="J126" s="544"/>
      <c r="K126" s="108"/>
      <c r="L126" s="108"/>
    </row>
    <row r="127" spans="1:12" ht="12.75">
      <c r="A127" s="74"/>
      <c r="B127" s="104"/>
      <c r="C127" s="104"/>
      <c r="D127" s="104"/>
      <c r="E127" s="104"/>
      <c r="F127" s="108"/>
      <c r="G127" s="108"/>
      <c r="H127" s="108"/>
      <c r="I127" s="108"/>
      <c r="J127" s="544"/>
      <c r="K127" s="108"/>
      <c r="L127" s="108"/>
    </row>
    <row r="128" spans="1:12" ht="12.75">
      <c r="A128" s="74"/>
      <c r="B128" s="104"/>
      <c r="C128" s="104"/>
      <c r="D128" s="104"/>
      <c r="E128" s="104"/>
      <c r="F128" s="108"/>
      <c r="G128" s="108"/>
      <c r="H128" s="108"/>
      <c r="I128" s="108"/>
      <c r="J128" s="544"/>
      <c r="K128" s="108"/>
      <c r="L128" s="108"/>
    </row>
    <row r="129" spans="1:12" ht="12.75">
      <c r="A129" s="74"/>
      <c r="B129" s="104"/>
      <c r="C129" s="104"/>
      <c r="D129" s="104"/>
      <c r="E129" s="104"/>
      <c r="F129" s="108"/>
      <c r="G129" s="108"/>
      <c r="H129" s="108"/>
      <c r="I129" s="108"/>
      <c r="J129" s="544"/>
      <c r="K129" s="108"/>
      <c r="L129" s="108"/>
    </row>
    <row r="130" spans="1:12" ht="12.75">
      <c r="A130" s="74"/>
      <c r="B130" s="104"/>
      <c r="C130" s="104"/>
      <c r="D130" s="104"/>
      <c r="E130" s="104"/>
      <c r="F130" s="108"/>
      <c r="G130" s="108"/>
      <c r="H130" s="108"/>
      <c r="I130" s="108"/>
      <c r="J130" s="544"/>
      <c r="K130" s="108"/>
      <c r="L130" s="108"/>
    </row>
    <row r="131" spans="1:12" ht="12.75">
      <c r="A131" s="74"/>
      <c r="B131" s="104"/>
      <c r="C131" s="104"/>
      <c r="D131" s="104"/>
      <c r="E131" s="104"/>
      <c r="F131" s="108"/>
      <c r="G131" s="108"/>
      <c r="H131" s="108"/>
      <c r="I131" s="108"/>
      <c r="J131" s="544"/>
      <c r="K131" s="108"/>
      <c r="L131" s="108"/>
    </row>
    <row r="132" spans="1:12" ht="12.75">
      <c r="A132" s="74"/>
      <c r="B132" s="104"/>
      <c r="C132" s="104"/>
      <c r="D132" s="104"/>
      <c r="E132" s="104"/>
      <c r="F132" s="108"/>
      <c r="G132" s="108"/>
      <c r="H132" s="108"/>
      <c r="I132" s="108"/>
      <c r="J132" s="544"/>
      <c r="K132" s="108"/>
      <c r="L132" s="108"/>
    </row>
    <row r="133" spans="1:12" ht="12.75">
      <c r="A133" s="74"/>
      <c r="B133" s="104"/>
      <c r="C133" s="104"/>
      <c r="D133" s="104"/>
      <c r="E133" s="104"/>
      <c r="F133" s="108"/>
      <c r="G133" s="108"/>
      <c r="H133" s="108"/>
      <c r="I133" s="108"/>
      <c r="J133" s="544"/>
      <c r="K133" s="108"/>
      <c r="L133" s="108"/>
    </row>
    <row r="134" spans="1:12" ht="12.75">
      <c r="A134" s="74"/>
      <c r="B134" s="104"/>
      <c r="C134" s="104"/>
      <c r="D134" s="104"/>
      <c r="E134" s="104"/>
      <c r="F134" s="108"/>
      <c r="G134" s="108"/>
      <c r="H134" s="108"/>
      <c r="I134" s="108"/>
      <c r="J134" s="544"/>
      <c r="K134" s="108"/>
      <c r="L134" s="108"/>
    </row>
    <row r="135" spans="1:12" ht="12.75">
      <c r="A135" s="74"/>
      <c r="B135" s="104"/>
      <c r="C135" s="104"/>
      <c r="D135" s="104"/>
      <c r="E135" s="104"/>
      <c r="F135" s="108"/>
      <c r="G135" s="108"/>
      <c r="H135" s="108"/>
      <c r="I135" s="108"/>
      <c r="J135" s="544"/>
      <c r="K135" s="108"/>
      <c r="L135" s="108"/>
    </row>
    <row r="136" spans="1:12" ht="12.75">
      <c r="A136" s="74"/>
      <c r="B136" s="104"/>
      <c r="C136" s="104"/>
      <c r="D136" s="104"/>
      <c r="E136" s="104"/>
      <c r="F136" s="108"/>
      <c r="G136" s="108"/>
      <c r="H136" s="108"/>
      <c r="I136" s="108"/>
      <c r="J136" s="544"/>
      <c r="K136" s="108"/>
      <c r="L136" s="108"/>
    </row>
    <row r="137" spans="1:12" ht="12.75">
      <c r="A137" s="74"/>
      <c r="B137" s="104"/>
      <c r="C137" s="104"/>
      <c r="D137" s="104"/>
      <c r="E137" s="104"/>
      <c r="F137" s="108"/>
      <c r="G137" s="108"/>
      <c r="H137" s="108"/>
      <c r="I137" s="108"/>
      <c r="J137" s="544"/>
      <c r="K137" s="108"/>
      <c r="L137" s="108"/>
    </row>
    <row r="138" spans="1:12" ht="12.75">
      <c r="A138" s="74"/>
      <c r="B138" s="104"/>
      <c r="C138" s="104"/>
      <c r="D138" s="104"/>
      <c r="E138" s="104"/>
      <c r="F138" s="108"/>
      <c r="G138" s="108"/>
      <c r="H138" s="108"/>
      <c r="I138" s="108"/>
      <c r="J138" s="544"/>
      <c r="K138" s="108"/>
      <c r="L138" s="108"/>
    </row>
    <row r="139" spans="1:12" ht="12.75">
      <c r="A139" s="74"/>
      <c r="B139" s="104"/>
      <c r="C139" s="104"/>
      <c r="D139" s="104"/>
      <c r="E139" s="104"/>
      <c r="F139" s="108"/>
      <c r="G139" s="108"/>
      <c r="H139" s="108"/>
      <c r="I139" s="108"/>
      <c r="J139" s="544"/>
      <c r="K139" s="108"/>
      <c r="L139" s="108"/>
    </row>
    <row r="140" spans="1:12" ht="12.75">
      <c r="A140" s="74"/>
      <c r="B140" s="104"/>
      <c r="C140" s="104"/>
      <c r="D140" s="104"/>
      <c r="E140" s="104"/>
      <c r="F140" s="108"/>
      <c r="G140" s="108"/>
      <c r="H140" s="108"/>
      <c r="I140" s="108"/>
      <c r="J140" s="544"/>
      <c r="K140" s="108"/>
      <c r="L140" s="108"/>
    </row>
    <row r="141" spans="1:12" ht="12.75">
      <c r="A141" s="74"/>
      <c r="B141" s="104"/>
      <c r="C141" s="104"/>
      <c r="D141" s="104"/>
      <c r="E141" s="104"/>
      <c r="F141" s="108"/>
      <c r="G141" s="108"/>
      <c r="H141" s="108"/>
      <c r="I141" s="108"/>
      <c r="J141" s="544"/>
      <c r="K141" s="108"/>
      <c r="L141" s="108"/>
    </row>
    <row r="142" spans="1:12" ht="12.75">
      <c r="A142" s="74"/>
      <c r="B142" s="104"/>
      <c r="C142" s="104"/>
      <c r="D142" s="104"/>
      <c r="E142" s="104"/>
      <c r="F142" s="108"/>
      <c r="G142" s="108"/>
      <c r="H142" s="108"/>
      <c r="I142" s="108"/>
      <c r="J142" s="544"/>
      <c r="K142" s="108"/>
      <c r="L142" s="108"/>
    </row>
    <row r="143" spans="1:12" ht="12.75">
      <c r="A143" s="74"/>
      <c r="B143" s="104"/>
      <c r="C143" s="104"/>
      <c r="D143" s="104"/>
      <c r="E143" s="104"/>
      <c r="F143" s="108"/>
      <c r="G143" s="108"/>
      <c r="H143" s="108"/>
      <c r="I143" s="108"/>
      <c r="J143" s="544"/>
      <c r="K143" s="108"/>
      <c r="L143" s="108"/>
    </row>
    <row r="144" spans="1:12" ht="12.75">
      <c r="A144" s="74"/>
      <c r="B144" s="104"/>
      <c r="C144" s="104"/>
      <c r="D144" s="104"/>
      <c r="E144" s="104"/>
      <c r="F144" s="108"/>
      <c r="G144" s="108"/>
      <c r="H144" s="108"/>
      <c r="I144" s="108"/>
      <c r="J144" s="544"/>
      <c r="K144" s="108"/>
      <c r="L144" s="108"/>
    </row>
    <row r="145" spans="1:12" ht="12.75">
      <c r="A145" s="74"/>
      <c r="B145" s="104"/>
      <c r="C145" s="104"/>
      <c r="D145" s="104"/>
      <c r="E145" s="104"/>
      <c r="F145" s="108"/>
      <c r="G145" s="108"/>
      <c r="H145" s="108"/>
      <c r="I145" s="108"/>
      <c r="J145" s="544"/>
      <c r="K145" s="108"/>
      <c r="L145" s="108"/>
    </row>
    <row r="146" spans="1:12" ht="12.75">
      <c r="A146" s="74"/>
      <c r="B146" s="104"/>
      <c r="C146" s="104"/>
      <c r="D146" s="104"/>
      <c r="E146" s="104"/>
      <c r="F146" s="108"/>
      <c r="G146" s="108"/>
      <c r="H146" s="108"/>
      <c r="I146" s="108"/>
      <c r="J146" s="544"/>
      <c r="K146" s="108"/>
      <c r="L146" s="108"/>
    </row>
    <row r="147" spans="1:12" ht="12.75">
      <c r="A147" s="74"/>
      <c r="B147" s="104"/>
      <c r="C147" s="104"/>
      <c r="D147" s="104"/>
      <c r="E147" s="104"/>
      <c r="F147" s="108"/>
      <c r="G147" s="108"/>
      <c r="H147" s="108"/>
      <c r="I147" s="108"/>
      <c r="J147" s="544"/>
      <c r="K147" s="108"/>
      <c r="L147" s="108"/>
    </row>
    <row r="148" spans="1:12" ht="12.75">
      <c r="A148" s="74"/>
      <c r="B148" s="104"/>
      <c r="C148" s="104"/>
      <c r="D148" s="104"/>
      <c r="E148" s="104"/>
      <c r="F148" s="108"/>
      <c r="G148" s="108"/>
      <c r="H148" s="108"/>
      <c r="I148" s="108"/>
      <c r="J148" s="544"/>
      <c r="K148" s="108"/>
      <c r="L148" s="108"/>
    </row>
    <row r="149" spans="1:12" ht="12.75">
      <c r="A149" s="74"/>
      <c r="B149" s="104"/>
      <c r="C149" s="104"/>
      <c r="D149" s="104"/>
      <c r="E149" s="104"/>
      <c r="F149" s="108"/>
      <c r="G149" s="108"/>
      <c r="H149" s="108"/>
      <c r="I149" s="108"/>
      <c r="J149" s="544"/>
      <c r="K149" s="108"/>
      <c r="L149" s="108"/>
    </row>
    <row r="150" spans="1:12" ht="12.75">
      <c r="A150" s="74"/>
      <c r="B150" s="104"/>
      <c r="C150" s="104"/>
      <c r="D150" s="104"/>
      <c r="E150" s="104"/>
      <c r="F150" s="108"/>
      <c r="G150" s="108"/>
      <c r="H150" s="108"/>
      <c r="I150" s="108"/>
      <c r="J150" s="544"/>
      <c r="K150" s="108"/>
      <c r="L150" s="108"/>
    </row>
    <row r="151" spans="1:12" ht="12.75">
      <c r="A151" s="74"/>
      <c r="B151" s="104"/>
      <c r="C151" s="104"/>
      <c r="D151" s="104"/>
      <c r="E151" s="104"/>
      <c r="F151" s="108"/>
      <c r="G151" s="108"/>
      <c r="H151" s="108"/>
      <c r="I151" s="108"/>
      <c r="J151" s="544"/>
      <c r="K151" s="108"/>
      <c r="L151" s="108"/>
    </row>
    <row r="152" spans="1:12" ht="12.75">
      <c r="A152" s="74"/>
      <c r="B152" s="104"/>
      <c r="C152" s="104"/>
      <c r="D152" s="104"/>
      <c r="E152" s="104"/>
      <c r="F152" s="108"/>
      <c r="G152" s="108"/>
      <c r="H152" s="108"/>
      <c r="I152" s="108"/>
      <c r="J152" s="544"/>
      <c r="K152" s="108"/>
      <c r="L152" s="108"/>
    </row>
    <row r="153" spans="1:12" ht="12.75">
      <c r="A153" s="74"/>
      <c r="B153" s="104"/>
      <c r="C153" s="104"/>
      <c r="D153" s="104"/>
      <c r="E153" s="104"/>
      <c r="F153" s="108"/>
      <c r="G153" s="108"/>
      <c r="H153" s="108"/>
      <c r="I153" s="108"/>
      <c r="J153" s="544"/>
      <c r="K153" s="108"/>
      <c r="L153" s="108"/>
    </row>
    <row r="154" spans="1:12" ht="12.75">
      <c r="A154" s="74"/>
      <c r="B154" s="104"/>
      <c r="C154" s="104"/>
      <c r="D154" s="104"/>
      <c r="E154" s="104"/>
      <c r="F154" s="108"/>
      <c r="G154" s="108"/>
      <c r="H154" s="108"/>
      <c r="I154" s="108"/>
      <c r="J154" s="544"/>
      <c r="K154" s="108"/>
      <c r="L154" s="108"/>
    </row>
    <row r="155" spans="1:12" ht="12.75">
      <c r="A155" s="74"/>
      <c r="B155" s="104"/>
      <c r="C155" s="104"/>
      <c r="D155" s="104"/>
      <c r="E155" s="104"/>
      <c r="F155" s="108"/>
      <c r="G155" s="108"/>
      <c r="H155" s="108"/>
      <c r="I155" s="108"/>
      <c r="J155" s="544"/>
      <c r="K155" s="108"/>
      <c r="L155" s="108"/>
    </row>
    <row r="156" spans="1:12" ht="12.75">
      <c r="A156" s="74"/>
      <c r="B156" s="104"/>
      <c r="C156" s="104"/>
      <c r="D156" s="104"/>
      <c r="E156" s="104"/>
      <c r="F156" s="108"/>
      <c r="G156" s="108"/>
      <c r="H156" s="108"/>
      <c r="I156" s="108"/>
      <c r="J156" s="544"/>
      <c r="K156" s="108"/>
      <c r="L156" s="108"/>
    </row>
    <row r="157" spans="1:12" ht="12.75">
      <c r="A157" s="74"/>
      <c r="B157" s="104"/>
      <c r="C157" s="104"/>
      <c r="D157" s="104"/>
      <c r="E157" s="104"/>
      <c r="F157" s="108"/>
      <c r="G157" s="108"/>
      <c r="H157" s="108"/>
      <c r="I157" s="108"/>
      <c r="J157" s="544"/>
      <c r="K157" s="108"/>
      <c r="L157" s="108"/>
    </row>
    <row r="158" spans="1:12" ht="12.75">
      <c r="A158" s="74"/>
      <c r="B158" s="104"/>
      <c r="C158" s="104"/>
      <c r="D158" s="104"/>
      <c r="E158" s="104"/>
      <c r="F158" s="108"/>
      <c r="G158" s="108"/>
      <c r="H158" s="108"/>
      <c r="I158" s="108"/>
      <c r="J158" s="544"/>
      <c r="K158" s="108"/>
      <c r="L158" s="108"/>
    </row>
    <row r="159" spans="1:12" ht="12.75">
      <c r="A159" s="74"/>
      <c r="B159" s="104"/>
      <c r="C159" s="104"/>
      <c r="D159" s="104"/>
      <c r="E159" s="104"/>
      <c r="F159" s="108"/>
      <c r="G159" s="108"/>
      <c r="H159" s="108"/>
      <c r="I159" s="108"/>
      <c r="J159" s="544"/>
      <c r="K159" s="108"/>
      <c r="L159" s="108"/>
    </row>
    <row r="160" ht="12.75">
      <c r="A160" s="74"/>
    </row>
    <row r="161" ht="12.75">
      <c r="A161" s="74"/>
    </row>
  </sheetData>
  <sheetProtection selectLockedCells="1" selectUnlockedCells="1"/>
  <mergeCells count="48">
    <mergeCell ref="C84:E84"/>
    <mergeCell ref="D85:E85"/>
    <mergeCell ref="A67:A70"/>
    <mergeCell ref="B67:C70"/>
    <mergeCell ref="D67:E70"/>
    <mergeCell ref="F67:L67"/>
    <mergeCell ref="F68:L68"/>
    <mergeCell ref="F69:F70"/>
    <mergeCell ref="G69:G70"/>
    <mergeCell ref="H69:H70"/>
    <mergeCell ref="A2:K2"/>
    <mergeCell ref="A4:A7"/>
    <mergeCell ref="B4:C7"/>
    <mergeCell ref="D4:E7"/>
    <mergeCell ref="F4:L4"/>
    <mergeCell ref="K69:K70"/>
    <mergeCell ref="L69:L70"/>
    <mergeCell ref="J6:J7"/>
    <mergeCell ref="K6:K7"/>
    <mergeCell ref="L6:L7"/>
    <mergeCell ref="I69:I70"/>
    <mergeCell ref="J69:J70"/>
    <mergeCell ref="D20:E20"/>
    <mergeCell ref="D26:E26"/>
    <mergeCell ref="B8:E8"/>
    <mergeCell ref="C9:E9"/>
    <mergeCell ref="D10:E10"/>
    <mergeCell ref="D32:E32"/>
    <mergeCell ref="D34:E34"/>
    <mergeCell ref="D38:E38"/>
    <mergeCell ref="C59:E59"/>
    <mergeCell ref="D60:E60"/>
    <mergeCell ref="F5:L5"/>
    <mergeCell ref="F6:F7"/>
    <mergeCell ref="G6:G7"/>
    <mergeCell ref="H6:H7"/>
    <mergeCell ref="I6:I7"/>
    <mergeCell ref="C31:E31"/>
    <mergeCell ref="D81:E81"/>
    <mergeCell ref="B71:E71"/>
    <mergeCell ref="C45:E45"/>
    <mergeCell ref="D46:E46"/>
    <mergeCell ref="C72:E72"/>
    <mergeCell ref="D73:E73"/>
    <mergeCell ref="D79:E79"/>
    <mergeCell ref="D48:E48"/>
    <mergeCell ref="D52:E52"/>
    <mergeCell ref="D57:E57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124" zoomScaleNormal="124" zoomScalePageLayoutView="0" workbookViewId="0" topLeftCell="A1">
      <selection activeCell="D21" sqref="D21"/>
    </sheetView>
  </sheetViews>
  <sheetFormatPr defaultColWidth="11.57421875" defaultRowHeight="12.75"/>
  <cols>
    <col min="1" max="1" width="4.28125" style="0" customWidth="1"/>
    <col min="2" max="2" width="3.8515625" style="0" customWidth="1"/>
    <col min="3" max="3" width="8.57421875" style="0" customWidth="1"/>
    <col min="4" max="4" width="7.00390625" style="0" customWidth="1"/>
    <col min="5" max="5" width="35.28125" style="0" customWidth="1"/>
    <col min="6" max="6" width="11.28125" style="84" customWidth="1"/>
    <col min="7" max="7" width="11.57421875" style="84" customWidth="1"/>
    <col min="8" max="9" width="11.28125" style="159" customWidth="1"/>
    <col min="10" max="10" width="13.00390625" style="542" customWidth="1"/>
    <col min="11" max="12" width="10.8515625" style="84" customWidth="1"/>
    <col min="13" max="14" width="11.57421875" style="0" customWidth="1"/>
    <col min="15" max="15" width="29.28125" style="0" customWidth="1"/>
    <col min="16" max="18" width="0" style="0" hidden="1" customWidth="1"/>
  </cols>
  <sheetData>
    <row r="1" spans="1:12" ht="20.25" customHeight="1">
      <c r="A1" s="686" t="s">
        <v>511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129"/>
    </row>
    <row r="2" spans="1:12" ht="12.75">
      <c r="A2" s="119"/>
      <c r="B2" s="119"/>
      <c r="C2" s="119"/>
      <c r="D2" s="119"/>
      <c r="E2" s="119"/>
      <c r="F2" s="172"/>
      <c r="G2" s="172"/>
      <c r="H2" s="172"/>
      <c r="I2" s="172"/>
      <c r="J2" s="538"/>
      <c r="K2" s="172"/>
      <c r="L2" s="173"/>
    </row>
    <row r="3" spans="1:12" ht="12.75" customHeight="1">
      <c r="A3" s="725"/>
      <c r="B3" s="726" t="s">
        <v>70</v>
      </c>
      <c r="C3" s="726"/>
      <c r="D3" s="727" t="s">
        <v>71</v>
      </c>
      <c r="E3" s="727"/>
      <c r="F3" s="672" t="s">
        <v>297</v>
      </c>
      <c r="G3" s="672"/>
      <c r="H3" s="672"/>
      <c r="I3" s="672"/>
      <c r="J3" s="672"/>
      <c r="K3" s="672"/>
      <c r="L3" s="672"/>
    </row>
    <row r="4" spans="1:12" ht="12.75">
      <c r="A4" s="725"/>
      <c r="B4" s="725"/>
      <c r="C4" s="726"/>
      <c r="D4" s="727"/>
      <c r="E4" s="727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>
      <c r="A5" s="725"/>
      <c r="B5" s="725"/>
      <c r="C5" s="726"/>
      <c r="D5" s="727"/>
      <c r="E5" s="727"/>
      <c r="F5" s="674" t="s">
        <v>756</v>
      </c>
      <c r="G5" s="674" t="s">
        <v>838</v>
      </c>
      <c r="H5" s="674" t="s">
        <v>839</v>
      </c>
      <c r="I5" s="675" t="s">
        <v>840</v>
      </c>
      <c r="J5" s="698" t="s">
        <v>825</v>
      </c>
      <c r="K5" s="668" t="s">
        <v>824</v>
      </c>
      <c r="L5" s="722" t="s">
        <v>846</v>
      </c>
    </row>
    <row r="6" spans="1:12" ht="38.25" customHeight="1">
      <c r="A6" s="725"/>
      <c r="B6" s="725"/>
      <c r="C6" s="726"/>
      <c r="D6" s="727"/>
      <c r="E6" s="727"/>
      <c r="F6" s="674"/>
      <c r="G6" s="674"/>
      <c r="H6" s="674"/>
      <c r="I6" s="675"/>
      <c r="J6" s="698"/>
      <c r="K6" s="668"/>
      <c r="L6" s="722"/>
    </row>
    <row r="7" spans="1:12" ht="18.75" customHeight="1">
      <c r="A7" s="174"/>
      <c r="B7" s="656" t="s">
        <v>512</v>
      </c>
      <c r="C7" s="656"/>
      <c r="D7" s="656"/>
      <c r="E7" s="656"/>
      <c r="F7" s="353">
        <f>F8+F13</f>
        <v>95836</v>
      </c>
      <c r="G7" s="353">
        <f aca="true" t="shared" si="0" ref="G7:L7">G8+G13</f>
        <v>85919.5</v>
      </c>
      <c r="H7" s="353">
        <f>H8+H13</f>
        <v>73300</v>
      </c>
      <c r="I7" s="353">
        <f t="shared" si="0"/>
        <v>74300</v>
      </c>
      <c r="J7" s="539">
        <f t="shared" si="0"/>
        <v>82100</v>
      </c>
      <c r="K7" s="353">
        <f t="shared" si="0"/>
        <v>71200</v>
      </c>
      <c r="L7" s="353">
        <f t="shared" si="0"/>
        <v>73000</v>
      </c>
    </row>
    <row r="8" spans="1:12" s="162" customFormat="1" ht="12.75">
      <c r="A8" s="175" t="s">
        <v>74</v>
      </c>
      <c r="B8" s="176" t="s">
        <v>75</v>
      </c>
      <c r="C8" s="723" t="s">
        <v>76</v>
      </c>
      <c r="D8" s="723"/>
      <c r="E8" s="723"/>
      <c r="F8" s="354">
        <f aca="true" t="shared" si="1" ref="F8:L8">SUM(F9)</f>
        <v>32375.54</v>
      </c>
      <c r="G8" s="354">
        <f t="shared" si="1"/>
        <v>24912.75</v>
      </c>
      <c r="H8" s="354">
        <f t="shared" si="1"/>
        <v>43200</v>
      </c>
      <c r="I8" s="354">
        <f t="shared" si="1"/>
        <v>43200</v>
      </c>
      <c r="J8" s="540">
        <f t="shared" si="1"/>
        <v>54500</v>
      </c>
      <c r="K8" s="354">
        <f t="shared" si="1"/>
        <v>44500</v>
      </c>
      <c r="L8" s="354">
        <f t="shared" si="1"/>
        <v>44500</v>
      </c>
    </row>
    <row r="9" spans="1:12" ht="12.75">
      <c r="A9" s="175" t="s">
        <v>77</v>
      </c>
      <c r="B9" s="90"/>
      <c r="C9" s="82" t="s">
        <v>513</v>
      </c>
      <c r="D9" s="724" t="s">
        <v>514</v>
      </c>
      <c r="E9" s="724"/>
      <c r="F9" s="288">
        <f>SUM(F10:F12)</f>
        <v>32375.54</v>
      </c>
      <c r="G9" s="288">
        <f aca="true" t="shared" si="2" ref="G9:L9">SUM(G10:G12)</f>
        <v>24912.75</v>
      </c>
      <c r="H9" s="288">
        <f>SUM(H10:H12)</f>
        <v>43200</v>
      </c>
      <c r="I9" s="288">
        <f t="shared" si="2"/>
        <v>43200</v>
      </c>
      <c r="J9" s="518">
        <f t="shared" si="2"/>
        <v>54500</v>
      </c>
      <c r="K9" s="288">
        <f t="shared" si="2"/>
        <v>44500</v>
      </c>
      <c r="L9" s="288">
        <f t="shared" si="2"/>
        <v>44500</v>
      </c>
    </row>
    <row r="10" spans="1:12" ht="12.75">
      <c r="A10" s="175" t="s">
        <v>80</v>
      </c>
      <c r="B10" s="81" t="s">
        <v>724</v>
      </c>
      <c r="C10" s="135"/>
      <c r="D10" s="110">
        <v>635006</v>
      </c>
      <c r="E10" s="87" t="s">
        <v>515</v>
      </c>
      <c r="F10" s="289">
        <v>479.24</v>
      </c>
      <c r="G10" s="289">
        <v>0</v>
      </c>
      <c r="H10" s="289">
        <v>500</v>
      </c>
      <c r="I10" s="290">
        <v>500</v>
      </c>
      <c r="J10" s="519">
        <v>1000</v>
      </c>
      <c r="K10" s="291">
        <v>500</v>
      </c>
      <c r="L10" s="291">
        <v>500</v>
      </c>
    </row>
    <row r="11" spans="1:12" ht="12.75">
      <c r="A11" s="175" t="s">
        <v>82</v>
      </c>
      <c r="B11" s="81" t="s">
        <v>724</v>
      </c>
      <c r="C11" s="135"/>
      <c r="D11" s="110">
        <v>635006</v>
      </c>
      <c r="E11" s="87" t="s">
        <v>745</v>
      </c>
      <c r="F11" s="289">
        <v>297.67</v>
      </c>
      <c r="G11" s="289">
        <v>2605.02</v>
      </c>
      <c r="H11" s="289">
        <v>7000</v>
      </c>
      <c r="I11" s="290">
        <v>7000</v>
      </c>
      <c r="J11" s="519">
        <v>3500</v>
      </c>
      <c r="K11" s="291">
        <v>4000</v>
      </c>
      <c r="L11" s="291">
        <v>4000</v>
      </c>
    </row>
    <row r="12" spans="1:12" ht="12.75">
      <c r="A12" s="175" t="s">
        <v>84</v>
      </c>
      <c r="B12" s="81" t="s">
        <v>724</v>
      </c>
      <c r="C12" s="135"/>
      <c r="D12" s="110">
        <v>635006</v>
      </c>
      <c r="E12" s="177" t="s">
        <v>516</v>
      </c>
      <c r="F12" s="289">
        <v>31598.63</v>
      </c>
      <c r="G12" s="289">
        <v>22307.73</v>
      </c>
      <c r="H12" s="289">
        <v>35700</v>
      </c>
      <c r="I12" s="290">
        <v>35700</v>
      </c>
      <c r="J12" s="519">
        <v>50000</v>
      </c>
      <c r="K12" s="291">
        <v>40000</v>
      </c>
      <c r="L12" s="291">
        <v>40000</v>
      </c>
    </row>
    <row r="13" spans="1:12" ht="12.75" customHeight="1">
      <c r="A13" s="175" t="s">
        <v>86</v>
      </c>
      <c r="B13" s="109" t="s">
        <v>517</v>
      </c>
      <c r="C13" s="718" t="s">
        <v>518</v>
      </c>
      <c r="D13" s="718"/>
      <c r="E13" s="718"/>
      <c r="F13" s="355">
        <f>F14+F20</f>
        <v>63460.46</v>
      </c>
      <c r="G13" s="355">
        <f aca="true" t="shared" si="3" ref="G13:L13">G14+G20</f>
        <v>61006.74999999999</v>
      </c>
      <c r="H13" s="355">
        <f>H14+H20</f>
        <v>30100</v>
      </c>
      <c r="I13" s="355">
        <f t="shared" si="3"/>
        <v>31100</v>
      </c>
      <c r="J13" s="541">
        <f t="shared" si="3"/>
        <v>27600</v>
      </c>
      <c r="K13" s="355">
        <f t="shared" si="3"/>
        <v>26700</v>
      </c>
      <c r="L13" s="355">
        <f t="shared" si="3"/>
        <v>28500</v>
      </c>
    </row>
    <row r="14" spans="1:12" ht="12.75">
      <c r="A14" s="175" t="s">
        <v>88</v>
      </c>
      <c r="B14" s="90"/>
      <c r="C14" s="82" t="s">
        <v>519</v>
      </c>
      <c r="D14" s="651" t="s">
        <v>520</v>
      </c>
      <c r="E14" s="651"/>
      <c r="F14" s="288">
        <f>SUM(F15:F19)</f>
        <v>61074.84</v>
      </c>
      <c r="G14" s="288">
        <f aca="true" t="shared" si="4" ref="G14:L14">SUM(G15:G19)</f>
        <v>59286.17999999999</v>
      </c>
      <c r="H14" s="288">
        <f t="shared" si="4"/>
        <v>28000</v>
      </c>
      <c r="I14" s="288">
        <f t="shared" si="4"/>
        <v>29000</v>
      </c>
      <c r="J14" s="518">
        <f t="shared" si="4"/>
        <v>25500</v>
      </c>
      <c r="K14" s="288">
        <f t="shared" si="4"/>
        <v>25200</v>
      </c>
      <c r="L14" s="288">
        <f t="shared" si="4"/>
        <v>27000</v>
      </c>
    </row>
    <row r="15" spans="1:12" ht="12.75">
      <c r="A15" s="175" t="s">
        <v>90</v>
      </c>
      <c r="B15" s="90" t="s">
        <v>724</v>
      </c>
      <c r="C15" s="91"/>
      <c r="D15" s="117">
        <v>632001</v>
      </c>
      <c r="E15" s="93" t="s">
        <v>521</v>
      </c>
      <c r="F15" s="289">
        <v>47670.7</v>
      </c>
      <c r="G15" s="289">
        <v>39065.7</v>
      </c>
      <c r="H15" s="289">
        <v>27000</v>
      </c>
      <c r="I15" s="290">
        <v>27000</v>
      </c>
      <c r="J15" s="519">
        <v>25000</v>
      </c>
      <c r="K15" s="291">
        <v>25000</v>
      </c>
      <c r="L15" s="291">
        <v>25000</v>
      </c>
    </row>
    <row r="16" spans="1:12" ht="12.75">
      <c r="A16" s="175" t="s">
        <v>92</v>
      </c>
      <c r="B16" s="90" t="s">
        <v>724</v>
      </c>
      <c r="C16" s="91"/>
      <c r="D16" s="117">
        <v>635004</v>
      </c>
      <c r="E16" s="93" t="s">
        <v>522</v>
      </c>
      <c r="F16" s="289">
        <v>13404.14</v>
      </c>
      <c r="G16" s="289">
        <v>6504.48</v>
      </c>
      <c r="H16" s="289">
        <v>1000</v>
      </c>
      <c r="I16" s="290">
        <v>2000</v>
      </c>
      <c r="J16" s="519">
        <v>500</v>
      </c>
      <c r="K16" s="291">
        <v>200</v>
      </c>
      <c r="L16" s="291">
        <v>2000</v>
      </c>
    </row>
    <row r="17" spans="1:12" ht="12.75">
      <c r="A17" s="175" t="s">
        <v>150</v>
      </c>
      <c r="B17" s="90" t="s">
        <v>724</v>
      </c>
      <c r="C17" s="91"/>
      <c r="D17" s="117">
        <v>637004</v>
      </c>
      <c r="E17" s="93" t="s">
        <v>782</v>
      </c>
      <c r="F17" s="289"/>
      <c r="G17" s="289"/>
      <c r="H17" s="289"/>
      <c r="I17" s="290"/>
      <c r="J17" s="519"/>
      <c r="K17" s="358"/>
      <c r="L17" s="358"/>
    </row>
    <row r="18" spans="1:12" ht="12.75">
      <c r="A18" s="175" t="s">
        <v>932</v>
      </c>
      <c r="B18" s="90" t="s">
        <v>781</v>
      </c>
      <c r="C18" s="91"/>
      <c r="D18" s="117">
        <v>637005</v>
      </c>
      <c r="E18" s="93" t="s">
        <v>848</v>
      </c>
      <c r="F18" s="289"/>
      <c r="G18" s="289">
        <v>685.8</v>
      </c>
      <c r="H18" s="289"/>
      <c r="I18" s="290"/>
      <c r="J18" s="519"/>
      <c r="K18" s="358"/>
      <c r="L18" s="358"/>
    </row>
    <row r="19" spans="1:12" ht="12.75">
      <c r="A19" s="175" t="s">
        <v>933</v>
      </c>
      <c r="B19" s="90" t="s">
        <v>781</v>
      </c>
      <c r="C19" s="91"/>
      <c r="D19" s="117">
        <v>637005</v>
      </c>
      <c r="E19" s="93" t="s">
        <v>847</v>
      </c>
      <c r="F19" s="289"/>
      <c r="G19" s="289">
        <v>13030.2</v>
      </c>
      <c r="H19" s="289"/>
      <c r="I19" s="290"/>
      <c r="J19" s="519"/>
      <c r="K19" s="358"/>
      <c r="L19" s="358"/>
    </row>
    <row r="20" spans="1:12" ht="12.75">
      <c r="A20" s="175">
        <v>13</v>
      </c>
      <c r="B20" s="90"/>
      <c r="C20" s="82" t="s">
        <v>519</v>
      </c>
      <c r="D20" s="82"/>
      <c r="E20" s="83" t="s">
        <v>523</v>
      </c>
      <c r="F20" s="288">
        <f aca="true" t="shared" si="5" ref="F20:L20">SUM(F21:F22)</f>
        <v>2385.62</v>
      </c>
      <c r="G20" s="288">
        <f t="shared" si="5"/>
        <v>1720.57</v>
      </c>
      <c r="H20" s="288">
        <f t="shared" si="5"/>
        <v>2100</v>
      </c>
      <c r="I20" s="288">
        <f t="shared" si="5"/>
        <v>2100</v>
      </c>
      <c r="J20" s="518">
        <f t="shared" si="5"/>
        <v>2100</v>
      </c>
      <c r="K20" s="288">
        <f t="shared" si="5"/>
        <v>1500</v>
      </c>
      <c r="L20" s="288">
        <f t="shared" si="5"/>
        <v>1500</v>
      </c>
    </row>
    <row r="21" spans="1:12" ht="12.75">
      <c r="A21" s="175">
        <v>14</v>
      </c>
      <c r="B21" s="81" t="s">
        <v>724</v>
      </c>
      <c r="C21" s="85"/>
      <c r="D21" s="110">
        <v>637004</v>
      </c>
      <c r="E21" s="87" t="s">
        <v>524</v>
      </c>
      <c r="F21" s="289">
        <v>2385.62</v>
      </c>
      <c r="G21" s="289">
        <v>1720.57</v>
      </c>
      <c r="H21" s="289">
        <v>2000</v>
      </c>
      <c r="I21" s="290">
        <v>2000</v>
      </c>
      <c r="J21" s="519">
        <v>2000</v>
      </c>
      <c r="K21" s="291">
        <v>1000</v>
      </c>
      <c r="L21" s="291">
        <v>1000</v>
      </c>
    </row>
    <row r="22" spans="1:12" ht="12.75">
      <c r="A22" s="175">
        <v>15</v>
      </c>
      <c r="B22" s="81" t="s">
        <v>724</v>
      </c>
      <c r="C22" s="85"/>
      <c r="D22" s="110">
        <v>635004</v>
      </c>
      <c r="E22" s="87" t="s">
        <v>525</v>
      </c>
      <c r="F22" s="289"/>
      <c r="G22" s="289"/>
      <c r="H22" s="289">
        <v>100</v>
      </c>
      <c r="I22" s="290">
        <v>100</v>
      </c>
      <c r="J22" s="519">
        <v>100</v>
      </c>
      <c r="K22" s="291">
        <v>500</v>
      </c>
      <c r="L22" s="291">
        <v>500</v>
      </c>
    </row>
    <row r="23" spans="1:11" s="94" customFormat="1" ht="12.75">
      <c r="A23" s="178"/>
      <c r="B23"/>
      <c r="C23"/>
      <c r="D23"/>
      <c r="E23" s="84"/>
      <c r="F23" s="84"/>
      <c r="G23" s="84"/>
      <c r="H23" s="159"/>
      <c r="I23" s="159"/>
      <c r="J23" s="542"/>
      <c r="K23" s="84"/>
    </row>
    <row r="24" spans="2:12" ht="13.5" customHeight="1">
      <c r="B24" s="115"/>
      <c r="C24" s="115"/>
      <c r="D24" s="115"/>
      <c r="E24" s="115"/>
      <c r="F24" s="115"/>
      <c r="G24" s="115"/>
      <c r="H24" s="179"/>
      <c r="I24" s="179"/>
      <c r="J24" s="543"/>
      <c r="K24"/>
      <c r="L24"/>
    </row>
    <row r="25" spans="1:12" ht="17.25" customHeight="1">
      <c r="A25" s="115" t="s">
        <v>511</v>
      </c>
      <c r="B25" s="74"/>
      <c r="C25" s="74"/>
      <c r="D25" s="74"/>
      <c r="E25" s="74"/>
      <c r="F25" s="108"/>
      <c r="G25" s="108"/>
      <c r="H25" s="108"/>
      <c r="I25" s="108"/>
      <c r="J25" s="544"/>
      <c r="K25"/>
      <c r="L25"/>
    </row>
    <row r="26" spans="1:12" ht="12.75" customHeight="1">
      <c r="A26" s="679"/>
      <c r="B26" s="719" t="s">
        <v>70</v>
      </c>
      <c r="C26" s="719"/>
      <c r="D26" s="720" t="s">
        <v>71</v>
      </c>
      <c r="E26" s="720"/>
      <c r="F26" s="681" t="s">
        <v>18</v>
      </c>
      <c r="G26" s="681"/>
      <c r="H26" s="681"/>
      <c r="I26" s="681"/>
      <c r="J26" s="681"/>
      <c r="K26" s="681"/>
      <c r="L26" s="681"/>
    </row>
    <row r="27" spans="1:12" ht="12.75" customHeight="1">
      <c r="A27" s="679"/>
      <c r="B27" s="719"/>
      <c r="C27" s="719"/>
      <c r="D27" s="720"/>
      <c r="E27" s="720"/>
      <c r="F27" s="721" t="s">
        <v>27</v>
      </c>
      <c r="G27" s="721"/>
      <c r="H27" s="721"/>
      <c r="I27" s="721"/>
      <c r="J27" s="721"/>
      <c r="K27" s="721"/>
      <c r="L27" s="721"/>
    </row>
    <row r="28" spans="1:12" ht="40.5" customHeight="1">
      <c r="A28" s="679"/>
      <c r="B28" s="719"/>
      <c r="C28" s="719"/>
      <c r="D28" s="720"/>
      <c r="E28" s="720"/>
      <c r="F28" s="676" t="s">
        <v>756</v>
      </c>
      <c r="G28" s="676" t="s">
        <v>838</v>
      </c>
      <c r="H28" s="676" t="s">
        <v>839</v>
      </c>
      <c r="I28" s="713" t="s">
        <v>840</v>
      </c>
      <c r="J28" s="714" t="s">
        <v>825</v>
      </c>
      <c r="K28" s="715" t="s">
        <v>826</v>
      </c>
      <c r="L28" s="716" t="s">
        <v>842</v>
      </c>
    </row>
    <row r="29" spans="1:12" ht="12.75">
      <c r="A29" s="679"/>
      <c r="B29" s="719"/>
      <c r="C29" s="719"/>
      <c r="D29" s="720"/>
      <c r="E29" s="720"/>
      <c r="F29" s="676"/>
      <c r="G29" s="676"/>
      <c r="H29" s="676"/>
      <c r="I29" s="713"/>
      <c r="J29" s="714"/>
      <c r="K29" s="715"/>
      <c r="L29" s="716"/>
    </row>
    <row r="30" spans="1:18" ht="12.75">
      <c r="A30" s="174"/>
      <c r="B30" s="717" t="s">
        <v>512</v>
      </c>
      <c r="C30" s="717"/>
      <c r="D30" s="717"/>
      <c r="E30" s="717"/>
      <c r="F30" s="356">
        <f aca="true" t="shared" si="6" ref="F30:L30">F46+F31</f>
        <v>4268.88</v>
      </c>
      <c r="G30" s="356">
        <f t="shared" si="6"/>
        <v>630344.6800000002</v>
      </c>
      <c r="H30" s="356">
        <f t="shared" si="6"/>
        <v>21400</v>
      </c>
      <c r="I30" s="356">
        <f t="shared" si="6"/>
        <v>62400</v>
      </c>
      <c r="J30" s="545">
        <f t="shared" si="6"/>
        <v>230900</v>
      </c>
      <c r="K30" s="356">
        <f t="shared" si="6"/>
        <v>60200</v>
      </c>
      <c r="L30" s="470">
        <f t="shared" si="6"/>
        <v>200</v>
      </c>
      <c r="M30" s="162"/>
      <c r="N30" s="162"/>
      <c r="O30" s="162"/>
      <c r="P30" s="162"/>
      <c r="Q30" s="162"/>
      <c r="R30" s="162"/>
    </row>
    <row r="31" spans="1:18" ht="12.75">
      <c r="A31" s="175" t="s">
        <v>74</v>
      </c>
      <c r="B31" s="176" t="s">
        <v>75</v>
      </c>
      <c r="C31" s="711" t="s">
        <v>76</v>
      </c>
      <c r="D31" s="711"/>
      <c r="E31" s="711"/>
      <c r="F31" s="354">
        <f aca="true" t="shared" si="7" ref="F31:L31">SUM(F32)</f>
        <v>440.88</v>
      </c>
      <c r="G31" s="354">
        <f t="shared" si="7"/>
        <v>56275.560000000005</v>
      </c>
      <c r="H31" s="354">
        <f t="shared" si="7"/>
        <v>6000</v>
      </c>
      <c r="I31" s="354">
        <f t="shared" si="7"/>
        <v>45000</v>
      </c>
      <c r="J31" s="540">
        <f t="shared" si="7"/>
        <v>100000</v>
      </c>
      <c r="K31" s="354">
        <f t="shared" si="7"/>
        <v>60000</v>
      </c>
      <c r="L31" s="471">
        <f t="shared" si="7"/>
        <v>0</v>
      </c>
      <c r="M31" s="162"/>
      <c r="N31" s="162"/>
      <c r="O31" s="162"/>
      <c r="P31" s="162"/>
      <c r="Q31" s="162"/>
      <c r="R31" s="162"/>
    </row>
    <row r="32" spans="1:18" ht="12.75">
      <c r="A32" s="175" t="s">
        <v>924</v>
      </c>
      <c r="B32" s="90"/>
      <c r="C32" s="82" t="s">
        <v>513</v>
      </c>
      <c r="D32" s="651" t="s">
        <v>514</v>
      </c>
      <c r="E32" s="651"/>
      <c r="F32" s="288">
        <f>SUM(F33:F45)</f>
        <v>440.88</v>
      </c>
      <c r="G32" s="288">
        <f aca="true" t="shared" si="8" ref="G32:L32">SUM(G33:G45)</f>
        <v>56275.560000000005</v>
      </c>
      <c r="H32" s="288">
        <f t="shared" si="8"/>
        <v>6000</v>
      </c>
      <c r="I32" s="288">
        <f t="shared" si="8"/>
        <v>45000</v>
      </c>
      <c r="J32" s="288">
        <f t="shared" si="8"/>
        <v>100000</v>
      </c>
      <c r="K32" s="288">
        <f t="shared" si="8"/>
        <v>60000</v>
      </c>
      <c r="L32" s="288">
        <f t="shared" si="8"/>
        <v>0</v>
      </c>
      <c r="M32" s="162"/>
      <c r="N32" s="162"/>
      <c r="O32" s="162"/>
      <c r="P32" s="162"/>
      <c r="Q32" s="162"/>
      <c r="R32" s="162"/>
    </row>
    <row r="33" spans="1:18" ht="12.75">
      <c r="A33" s="175" t="s">
        <v>925</v>
      </c>
      <c r="B33" s="90" t="s">
        <v>724</v>
      </c>
      <c r="C33" s="135"/>
      <c r="D33" s="91" t="s">
        <v>526</v>
      </c>
      <c r="E33" s="93" t="s">
        <v>887</v>
      </c>
      <c r="F33" s="293"/>
      <c r="G33" s="293"/>
      <c r="H33" s="293"/>
      <c r="I33" s="294">
        <v>15000</v>
      </c>
      <c r="J33" s="524"/>
      <c r="K33" s="357"/>
      <c r="L33" s="319"/>
      <c r="M33" s="162"/>
      <c r="N33" s="162"/>
      <c r="O33" s="162"/>
      <c r="P33" s="162"/>
      <c r="Q33" s="162"/>
      <c r="R33" s="162"/>
    </row>
    <row r="34" spans="1:18" ht="12.75">
      <c r="A34" s="175" t="s">
        <v>926</v>
      </c>
      <c r="B34" s="90"/>
      <c r="C34" s="135"/>
      <c r="D34" s="91" t="s">
        <v>526</v>
      </c>
      <c r="E34" s="93" t="s">
        <v>888</v>
      </c>
      <c r="F34" s="293"/>
      <c r="G34" s="293"/>
      <c r="H34" s="293"/>
      <c r="I34" s="294">
        <v>4000</v>
      </c>
      <c r="J34" s="524"/>
      <c r="K34" s="357"/>
      <c r="L34" s="319"/>
      <c r="M34" s="162"/>
      <c r="N34" s="162"/>
      <c r="O34" s="162"/>
      <c r="P34" s="162"/>
      <c r="Q34" s="162"/>
      <c r="R34" s="162"/>
    </row>
    <row r="35" spans="1:18" ht="12.75">
      <c r="A35" s="175" t="s">
        <v>927</v>
      </c>
      <c r="B35" s="90" t="s">
        <v>849</v>
      </c>
      <c r="C35" s="135"/>
      <c r="D35" s="91" t="s">
        <v>526</v>
      </c>
      <c r="E35" s="93" t="s">
        <v>527</v>
      </c>
      <c r="F35" s="293"/>
      <c r="G35" s="293">
        <v>40526.64</v>
      </c>
      <c r="H35" s="293"/>
      <c r="I35" s="294"/>
      <c r="J35" s="524"/>
      <c r="K35" s="357">
        <v>0</v>
      </c>
      <c r="L35" s="319"/>
      <c r="M35" s="162"/>
      <c r="N35" s="162"/>
      <c r="O35" s="162"/>
      <c r="P35" s="162"/>
      <c r="Q35" s="162"/>
      <c r="R35" s="162"/>
    </row>
    <row r="36" spans="1:18" ht="12.75">
      <c r="A36" s="175" t="s">
        <v>928</v>
      </c>
      <c r="B36" s="90" t="s">
        <v>850</v>
      </c>
      <c r="C36" s="135"/>
      <c r="D36" s="91" t="s">
        <v>526</v>
      </c>
      <c r="E36" s="93" t="s">
        <v>527</v>
      </c>
      <c r="F36" s="293"/>
      <c r="G36" s="293">
        <v>10131.66</v>
      </c>
      <c r="H36" s="293"/>
      <c r="I36" s="294"/>
      <c r="J36" s="524"/>
      <c r="K36" s="357"/>
      <c r="L36" s="319"/>
      <c r="M36" s="162"/>
      <c r="N36" s="162"/>
      <c r="O36" s="162"/>
      <c r="P36" s="162"/>
      <c r="Q36" s="162"/>
      <c r="R36" s="162"/>
    </row>
    <row r="37" spans="1:18" ht="12.75">
      <c r="A37" s="175" t="s">
        <v>929</v>
      </c>
      <c r="B37" s="90" t="s">
        <v>827</v>
      </c>
      <c r="C37" s="135"/>
      <c r="D37" s="91" t="s">
        <v>526</v>
      </c>
      <c r="E37" s="93" t="s">
        <v>527</v>
      </c>
      <c r="F37" s="293"/>
      <c r="G37" s="293">
        <v>5617.26</v>
      </c>
      <c r="H37" s="293"/>
      <c r="I37" s="294"/>
      <c r="J37" s="524"/>
      <c r="K37" s="357"/>
      <c r="L37" s="319"/>
      <c r="M37" s="162"/>
      <c r="N37" s="162"/>
      <c r="O37" s="162"/>
      <c r="P37" s="162"/>
      <c r="Q37" s="162"/>
      <c r="R37" s="162"/>
    </row>
    <row r="38" spans="1:18" ht="12.75">
      <c r="A38" s="175" t="s">
        <v>930</v>
      </c>
      <c r="B38" s="90" t="s">
        <v>723</v>
      </c>
      <c r="C38" s="135"/>
      <c r="D38" s="91" t="s">
        <v>526</v>
      </c>
      <c r="E38" s="93" t="s">
        <v>778</v>
      </c>
      <c r="F38" s="293">
        <v>440.88</v>
      </c>
      <c r="G38" s="293"/>
      <c r="H38" s="293"/>
      <c r="I38" s="294"/>
      <c r="J38" s="524"/>
      <c r="K38" s="357"/>
      <c r="L38" s="319"/>
      <c r="M38" s="162"/>
      <c r="N38" s="162"/>
      <c r="O38" s="162"/>
      <c r="P38" s="162"/>
      <c r="Q38" s="162"/>
      <c r="R38" s="162"/>
    </row>
    <row r="39" spans="1:18" ht="12.75">
      <c r="A39" s="175" t="s">
        <v>931</v>
      </c>
      <c r="B39" s="90" t="s">
        <v>724</v>
      </c>
      <c r="C39" s="135"/>
      <c r="D39" s="91" t="s">
        <v>526</v>
      </c>
      <c r="E39" s="93" t="s">
        <v>830</v>
      </c>
      <c r="F39" s="293"/>
      <c r="G39" s="293"/>
      <c r="H39" s="293">
        <v>5000</v>
      </c>
      <c r="I39" s="294">
        <v>10000</v>
      </c>
      <c r="J39" s="524">
        <v>20000</v>
      </c>
      <c r="K39" s="357"/>
      <c r="L39" s="319"/>
      <c r="M39" s="162"/>
      <c r="N39" s="162"/>
      <c r="O39" s="162"/>
      <c r="P39" s="162"/>
      <c r="Q39" s="162"/>
      <c r="R39" s="162"/>
    </row>
    <row r="40" spans="1:18" s="94" customFormat="1" ht="12.75">
      <c r="A40" s="175" t="s">
        <v>150</v>
      </c>
      <c r="B40" s="90" t="s">
        <v>724</v>
      </c>
      <c r="C40" s="602"/>
      <c r="D40" s="91" t="s">
        <v>526</v>
      </c>
      <c r="E40" s="93" t="s">
        <v>939</v>
      </c>
      <c r="F40" s="293">
        <v>0</v>
      </c>
      <c r="G40" s="293"/>
      <c r="H40" s="293"/>
      <c r="I40" s="294"/>
      <c r="J40" s="524">
        <v>50000</v>
      </c>
      <c r="K40" s="357">
        <v>50000</v>
      </c>
      <c r="L40" s="319">
        <v>0</v>
      </c>
      <c r="M40" s="186"/>
      <c r="N40" s="186"/>
      <c r="O40" s="186"/>
      <c r="P40" s="186"/>
      <c r="Q40" s="186"/>
      <c r="R40" s="186"/>
    </row>
    <row r="41" spans="1:18" s="94" customFormat="1" ht="12.75">
      <c r="A41" s="175" t="s">
        <v>932</v>
      </c>
      <c r="B41" s="90"/>
      <c r="C41" s="602"/>
      <c r="D41" s="91" t="s">
        <v>526</v>
      </c>
      <c r="E41" s="93" t="s">
        <v>955</v>
      </c>
      <c r="F41" s="293"/>
      <c r="G41" s="293"/>
      <c r="H41" s="293"/>
      <c r="I41" s="294"/>
      <c r="J41" s="524"/>
      <c r="K41" s="357">
        <v>10000</v>
      </c>
      <c r="L41" s="319"/>
      <c r="M41" s="186"/>
      <c r="N41" s="186"/>
      <c r="O41" s="186"/>
      <c r="P41" s="186"/>
      <c r="Q41" s="186"/>
      <c r="R41" s="186"/>
    </row>
    <row r="42" spans="1:18" s="94" customFormat="1" ht="12.75">
      <c r="A42" s="175" t="s">
        <v>933</v>
      </c>
      <c r="B42" s="90"/>
      <c r="C42" s="602"/>
      <c r="D42" s="91" t="s">
        <v>526</v>
      </c>
      <c r="E42" s="93" t="s">
        <v>957</v>
      </c>
      <c r="F42" s="293"/>
      <c r="G42" s="293"/>
      <c r="H42" s="293"/>
      <c r="I42" s="294"/>
      <c r="J42" s="524"/>
      <c r="K42" s="357"/>
      <c r="L42" s="319"/>
      <c r="M42" s="186"/>
      <c r="N42" s="186"/>
      <c r="O42" s="186"/>
      <c r="P42" s="186"/>
      <c r="Q42" s="186"/>
      <c r="R42" s="186"/>
    </row>
    <row r="43" spans="1:18" s="94" customFormat="1" ht="12.75">
      <c r="A43" s="175">
        <v>13</v>
      </c>
      <c r="B43" s="90"/>
      <c r="C43" s="602"/>
      <c r="D43" s="91" t="s">
        <v>526</v>
      </c>
      <c r="E43" s="93" t="s">
        <v>959</v>
      </c>
      <c r="F43" s="293"/>
      <c r="G43" s="293"/>
      <c r="H43" s="293"/>
      <c r="I43" s="294"/>
      <c r="J43" s="524"/>
      <c r="K43" s="357"/>
      <c r="L43" s="319"/>
      <c r="M43" s="186"/>
      <c r="N43" s="186"/>
      <c r="O43" s="186"/>
      <c r="P43" s="186"/>
      <c r="Q43" s="186"/>
      <c r="R43" s="186"/>
    </row>
    <row r="44" spans="1:18" s="94" customFormat="1" ht="12.75">
      <c r="A44" s="175">
        <v>14</v>
      </c>
      <c r="B44" s="90"/>
      <c r="C44" s="602"/>
      <c r="D44" s="91" t="s">
        <v>526</v>
      </c>
      <c r="E44" s="93" t="s">
        <v>944</v>
      </c>
      <c r="F44" s="293"/>
      <c r="G44" s="293"/>
      <c r="H44" s="293"/>
      <c r="I44" s="294"/>
      <c r="J44" s="524">
        <v>20000</v>
      </c>
      <c r="K44" s="357"/>
      <c r="L44" s="319"/>
      <c r="M44" s="186"/>
      <c r="N44" s="186"/>
      <c r="O44" s="186"/>
      <c r="P44" s="186"/>
      <c r="Q44" s="186"/>
      <c r="R44" s="186"/>
    </row>
    <row r="45" spans="1:18" ht="12.75">
      <c r="A45" s="175">
        <v>15</v>
      </c>
      <c r="B45" s="90" t="s">
        <v>724</v>
      </c>
      <c r="C45" s="135"/>
      <c r="D45" s="91" t="s">
        <v>526</v>
      </c>
      <c r="E45" s="93" t="s">
        <v>878</v>
      </c>
      <c r="F45" s="293"/>
      <c r="G45" s="293"/>
      <c r="H45" s="293">
        <v>1000</v>
      </c>
      <c r="I45" s="294">
        <v>16000</v>
      </c>
      <c r="J45" s="524">
        <v>10000</v>
      </c>
      <c r="K45" s="357">
        <v>0</v>
      </c>
      <c r="L45" s="319">
        <v>0</v>
      </c>
      <c r="M45" s="162"/>
      <c r="N45" s="162"/>
      <c r="O45" s="162"/>
      <c r="P45" s="162"/>
      <c r="Q45" s="162"/>
      <c r="R45" s="162"/>
    </row>
    <row r="46" spans="1:18" ht="12.75">
      <c r="A46" s="175">
        <v>16</v>
      </c>
      <c r="B46" s="176" t="s">
        <v>517</v>
      </c>
      <c r="C46" s="711" t="s">
        <v>518</v>
      </c>
      <c r="D46" s="711"/>
      <c r="E46" s="711"/>
      <c r="F46" s="354">
        <f aca="true" t="shared" si="9" ref="F46:L46">F47+F52+F54+F57</f>
        <v>3828</v>
      </c>
      <c r="G46" s="354">
        <f t="shared" si="9"/>
        <v>574069.1200000001</v>
      </c>
      <c r="H46" s="354">
        <f t="shared" si="9"/>
        <v>15400</v>
      </c>
      <c r="I46" s="354">
        <f t="shared" si="9"/>
        <v>17400</v>
      </c>
      <c r="J46" s="540">
        <f t="shared" si="9"/>
        <v>130900</v>
      </c>
      <c r="K46" s="354">
        <f t="shared" si="9"/>
        <v>200</v>
      </c>
      <c r="L46" s="471">
        <f t="shared" si="9"/>
        <v>200</v>
      </c>
      <c r="M46" s="162"/>
      <c r="N46" s="162"/>
      <c r="O46" s="162"/>
      <c r="P46" s="162"/>
      <c r="Q46" s="162"/>
      <c r="R46" s="162"/>
    </row>
    <row r="47" spans="1:18" ht="12.75">
      <c r="A47" s="175">
        <v>17</v>
      </c>
      <c r="B47" s="90"/>
      <c r="C47" s="82" t="s">
        <v>519</v>
      </c>
      <c r="D47" s="651" t="s">
        <v>520</v>
      </c>
      <c r="E47" s="651"/>
      <c r="F47" s="288">
        <f>SUM(F48:F51)</f>
        <v>0</v>
      </c>
      <c r="G47" s="288">
        <f aca="true" t="shared" si="10" ref="G47:L47">SUM(G48:G51)</f>
        <v>570241.1200000001</v>
      </c>
      <c r="H47" s="288">
        <f t="shared" si="10"/>
        <v>10000</v>
      </c>
      <c r="I47" s="288">
        <f t="shared" si="10"/>
        <v>10000</v>
      </c>
      <c r="J47" s="288">
        <f t="shared" si="10"/>
        <v>15000</v>
      </c>
      <c r="K47" s="288">
        <f t="shared" si="10"/>
        <v>0</v>
      </c>
      <c r="L47" s="288">
        <f t="shared" si="10"/>
        <v>0</v>
      </c>
      <c r="M47" s="180"/>
      <c r="N47" s="180"/>
      <c r="O47" s="180"/>
      <c r="P47" s="180"/>
      <c r="Q47" s="180"/>
      <c r="R47" s="180"/>
    </row>
    <row r="48" spans="1:18" ht="12.75">
      <c r="A48" s="175">
        <v>18</v>
      </c>
      <c r="B48" s="90" t="s">
        <v>781</v>
      </c>
      <c r="C48" s="91" t="s">
        <v>781</v>
      </c>
      <c r="D48" s="91" t="s">
        <v>528</v>
      </c>
      <c r="E48" s="93" t="s">
        <v>529</v>
      </c>
      <c r="F48" s="293"/>
      <c r="G48" s="293">
        <v>28512.06</v>
      </c>
      <c r="H48" s="293"/>
      <c r="I48" s="294"/>
      <c r="J48" s="524"/>
      <c r="K48" s="357">
        <v>0</v>
      </c>
      <c r="L48" s="319"/>
      <c r="M48" s="180"/>
      <c r="N48" s="180"/>
      <c r="O48" s="180"/>
      <c r="P48" s="180"/>
      <c r="Q48" s="180"/>
      <c r="R48" s="180"/>
    </row>
    <row r="49" spans="1:18" ht="12.75">
      <c r="A49" s="175">
        <v>19</v>
      </c>
      <c r="B49" s="90" t="s">
        <v>781</v>
      </c>
      <c r="C49" s="91" t="s">
        <v>781</v>
      </c>
      <c r="D49" s="91" t="s">
        <v>528</v>
      </c>
      <c r="E49" s="93" t="s">
        <v>529</v>
      </c>
      <c r="F49" s="293"/>
      <c r="G49" s="293">
        <v>541729.06</v>
      </c>
      <c r="H49" s="293"/>
      <c r="I49" s="294"/>
      <c r="J49" s="524"/>
      <c r="K49" s="357"/>
      <c r="L49" s="319"/>
      <c r="M49" s="180"/>
      <c r="N49" s="180"/>
      <c r="O49" s="180"/>
      <c r="P49" s="180"/>
      <c r="Q49" s="180"/>
      <c r="R49" s="180"/>
    </row>
    <row r="50" spans="1:18" ht="12.75">
      <c r="A50" s="175">
        <v>20</v>
      </c>
      <c r="B50" s="90" t="s">
        <v>724</v>
      </c>
      <c r="C50" s="91" t="s">
        <v>724</v>
      </c>
      <c r="D50" s="91" t="s">
        <v>528</v>
      </c>
      <c r="E50" s="93" t="s">
        <v>851</v>
      </c>
      <c r="F50" s="293"/>
      <c r="G50" s="293"/>
      <c r="H50" s="293">
        <v>10000</v>
      </c>
      <c r="I50" s="294">
        <v>10000</v>
      </c>
      <c r="J50" s="524"/>
      <c r="K50" s="357"/>
      <c r="L50" s="319"/>
      <c r="M50" s="180"/>
      <c r="N50" s="180"/>
      <c r="O50" s="180"/>
      <c r="P50" s="180"/>
      <c r="Q50" s="180"/>
      <c r="R50" s="180"/>
    </row>
    <row r="51" spans="1:18" ht="12.75">
      <c r="A51" s="175">
        <v>21</v>
      </c>
      <c r="B51" s="90"/>
      <c r="C51" s="91"/>
      <c r="D51" s="91" t="s">
        <v>528</v>
      </c>
      <c r="E51" s="93" t="s">
        <v>871</v>
      </c>
      <c r="F51" s="293"/>
      <c r="G51" s="293"/>
      <c r="H51" s="293"/>
      <c r="I51" s="294"/>
      <c r="J51" s="524">
        <v>15000</v>
      </c>
      <c r="K51" s="357"/>
      <c r="L51" s="319"/>
      <c r="M51" s="180"/>
      <c r="N51" s="180"/>
      <c r="O51" s="180"/>
      <c r="P51" s="180"/>
      <c r="Q51" s="180"/>
      <c r="R51" s="180"/>
    </row>
    <row r="52" spans="1:12" ht="12.75">
      <c r="A52" s="175">
        <v>22</v>
      </c>
      <c r="B52" s="90"/>
      <c r="C52" s="82" t="s">
        <v>519</v>
      </c>
      <c r="D52" s="82"/>
      <c r="E52" s="83" t="s">
        <v>523</v>
      </c>
      <c r="F52" s="288">
        <f aca="true" t="shared" si="11" ref="F52:L52">SUM(F53:F53)</f>
        <v>0</v>
      </c>
      <c r="G52" s="288">
        <f t="shared" si="11"/>
        <v>0</v>
      </c>
      <c r="H52" s="288">
        <f t="shared" si="11"/>
        <v>1500</v>
      </c>
      <c r="I52" s="288">
        <f t="shared" si="11"/>
        <v>3500</v>
      </c>
      <c r="J52" s="288">
        <f t="shared" si="11"/>
        <v>4000</v>
      </c>
      <c r="K52" s="288">
        <f t="shared" si="11"/>
        <v>200</v>
      </c>
      <c r="L52" s="288">
        <f t="shared" si="11"/>
        <v>200</v>
      </c>
    </row>
    <row r="53" spans="1:12" ht="12.75">
      <c r="A53" s="175">
        <v>23</v>
      </c>
      <c r="B53" s="81" t="s">
        <v>724</v>
      </c>
      <c r="C53" s="85"/>
      <c r="D53" s="85" t="s">
        <v>530</v>
      </c>
      <c r="E53" s="87" t="s">
        <v>531</v>
      </c>
      <c r="F53" s="293"/>
      <c r="G53" s="293"/>
      <c r="H53" s="293">
        <v>1500</v>
      </c>
      <c r="I53" s="294">
        <v>3500</v>
      </c>
      <c r="J53" s="524">
        <v>4000</v>
      </c>
      <c r="K53" s="357">
        <v>200</v>
      </c>
      <c r="L53" s="319">
        <v>200</v>
      </c>
    </row>
    <row r="54" spans="1:12" ht="12.75">
      <c r="A54" s="175">
        <v>24</v>
      </c>
      <c r="B54" s="81"/>
      <c r="C54" s="82" t="s">
        <v>475</v>
      </c>
      <c r="D54" s="651" t="s">
        <v>532</v>
      </c>
      <c r="E54" s="651"/>
      <c r="F54" s="288">
        <f>F55+F56</f>
        <v>3828</v>
      </c>
      <c r="G54" s="288">
        <f aca="true" t="shared" si="12" ref="G54:L54">G55+G56</f>
        <v>3828</v>
      </c>
      <c r="H54" s="288">
        <f t="shared" si="12"/>
        <v>3900</v>
      </c>
      <c r="I54" s="288">
        <f t="shared" si="12"/>
        <v>3900</v>
      </c>
      <c r="J54" s="288">
        <f t="shared" si="12"/>
        <v>111900</v>
      </c>
      <c r="K54" s="288">
        <f t="shared" si="12"/>
        <v>0</v>
      </c>
      <c r="L54" s="288">
        <f t="shared" si="12"/>
        <v>0</v>
      </c>
    </row>
    <row r="55" spans="1:18" ht="12.75">
      <c r="A55" s="175">
        <v>25</v>
      </c>
      <c r="B55" s="81" t="s">
        <v>724</v>
      </c>
      <c r="C55" s="85"/>
      <c r="D55" s="85" t="s">
        <v>533</v>
      </c>
      <c r="E55" s="87" t="s">
        <v>534</v>
      </c>
      <c r="F55" s="289">
        <v>3828</v>
      </c>
      <c r="G55" s="289">
        <v>3828</v>
      </c>
      <c r="H55" s="289">
        <v>3900</v>
      </c>
      <c r="I55" s="290">
        <v>3900</v>
      </c>
      <c r="J55" s="519">
        <v>3400</v>
      </c>
      <c r="K55" s="358"/>
      <c r="L55" s="312">
        <v>0</v>
      </c>
      <c r="M55" s="712"/>
      <c r="N55" s="712"/>
      <c r="O55" s="712"/>
      <c r="P55" s="712"/>
      <c r="Q55" s="712"/>
      <c r="R55" s="712"/>
    </row>
    <row r="56" spans="1:18" s="94" customFormat="1" ht="12.75">
      <c r="A56" s="175">
        <v>26</v>
      </c>
      <c r="B56" s="90"/>
      <c r="C56" s="91"/>
      <c r="D56" s="93" t="s">
        <v>526</v>
      </c>
      <c r="E56" s="93" t="s">
        <v>940</v>
      </c>
      <c r="F56" s="293"/>
      <c r="G56" s="293"/>
      <c r="H56" s="293"/>
      <c r="I56" s="294"/>
      <c r="J56" s="524">
        <v>108500</v>
      </c>
      <c r="K56" s="357"/>
      <c r="L56" s="319"/>
      <c r="M56" s="712"/>
      <c r="N56" s="712"/>
      <c r="O56" s="712"/>
      <c r="P56" s="712"/>
      <c r="Q56" s="712"/>
      <c r="R56" s="712"/>
    </row>
    <row r="57" spans="1:18" ht="12.75">
      <c r="A57" s="175">
        <v>27</v>
      </c>
      <c r="B57" s="90"/>
      <c r="C57" s="82" t="s">
        <v>535</v>
      </c>
      <c r="D57" s="651" t="s">
        <v>536</v>
      </c>
      <c r="E57" s="651"/>
      <c r="F57" s="288">
        <f aca="true" t="shared" si="13" ref="F57:L57">SUM(F58:F58)</f>
        <v>0</v>
      </c>
      <c r="G57" s="288">
        <f t="shared" si="13"/>
        <v>0</v>
      </c>
      <c r="H57" s="288">
        <f t="shared" si="13"/>
        <v>0</v>
      </c>
      <c r="I57" s="288">
        <f t="shared" si="13"/>
        <v>0</v>
      </c>
      <c r="J57" s="518">
        <f t="shared" si="13"/>
        <v>0</v>
      </c>
      <c r="K57" s="288">
        <f t="shared" si="13"/>
        <v>0</v>
      </c>
      <c r="L57" s="472">
        <f t="shared" si="13"/>
        <v>0</v>
      </c>
      <c r="M57" s="712"/>
      <c r="N57" s="712"/>
      <c r="O57" s="712"/>
      <c r="P57" s="712"/>
      <c r="Q57" s="712"/>
      <c r="R57" s="712"/>
    </row>
    <row r="58" spans="1:18" ht="12.75">
      <c r="A58" s="175">
        <v>28</v>
      </c>
      <c r="B58" s="90" t="s">
        <v>724</v>
      </c>
      <c r="C58" s="91"/>
      <c r="D58" s="91" t="s">
        <v>537</v>
      </c>
      <c r="E58" s="93" t="s">
        <v>538</v>
      </c>
      <c r="F58" s="293"/>
      <c r="G58" s="293"/>
      <c r="H58" s="293"/>
      <c r="I58" s="294"/>
      <c r="J58" s="524"/>
      <c r="K58" s="357">
        <v>0</v>
      </c>
      <c r="L58" s="319"/>
      <c r="M58" s="162"/>
      <c r="N58" s="162"/>
      <c r="O58" s="162"/>
      <c r="P58" s="162"/>
      <c r="Q58" s="162"/>
      <c r="R58" s="162"/>
    </row>
    <row r="60" spans="13:18" ht="12.75">
      <c r="M60" s="710"/>
      <c r="N60" s="710"/>
      <c r="O60" s="710"/>
      <c r="P60" s="94"/>
      <c r="Q60" s="94"/>
      <c r="R60" s="94"/>
    </row>
  </sheetData>
  <sheetProtection selectLockedCells="1" selectUnlockedCells="1"/>
  <mergeCells count="39"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J5:J6"/>
    <mergeCell ref="K5:K6"/>
    <mergeCell ref="L5:L6"/>
    <mergeCell ref="B7:E7"/>
    <mergeCell ref="C8:E8"/>
    <mergeCell ref="D9:E9"/>
    <mergeCell ref="C13:E13"/>
    <mergeCell ref="D14:E14"/>
    <mergeCell ref="A26:A29"/>
    <mergeCell ref="B26:C29"/>
    <mergeCell ref="D26:E29"/>
    <mergeCell ref="F26:L26"/>
    <mergeCell ref="F27:L27"/>
    <mergeCell ref="F28:F29"/>
    <mergeCell ref="G28:G29"/>
    <mergeCell ref="H28:H29"/>
    <mergeCell ref="I28:I29"/>
    <mergeCell ref="J28:J29"/>
    <mergeCell ref="K28:K29"/>
    <mergeCell ref="L28:L29"/>
    <mergeCell ref="B30:E30"/>
    <mergeCell ref="C31:E31"/>
    <mergeCell ref="M60:O60"/>
    <mergeCell ref="D32:E32"/>
    <mergeCell ref="C46:E46"/>
    <mergeCell ref="D47:E47"/>
    <mergeCell ref="D54:E54"/>
    <mergeCell ref="M55:R57"/>
    <mergeCell ref="D57:E57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110" zoomScaleNormal="110" zoomScalePageLayoutView="0" workbookViewId="0" topLeftCell="A8">
      <selection activeCell="A20" sqref="A20:A44"/>
    </sheetView>
  </sheetViews>
  <sheetFormatPr defaultColWidth="11.57421875" defaultRowHeight="12.75"/>
  <cols>
    <col min="1" max="1" width="4.00390625" style="0" customWidth="1"/>
    <col min="2" max="2" width="3.00390625" style="0" customWidth="1"/>
    <col min="3" max="3" width="6.140625" style="0" customWidth="1"/>
    <col min="4" max="4" width="7.8515625" style="0" customWidth="1"/>
    <col min="5" max="5" width="33.140625" style="0" customWidth="1"/>
    <col min="6" max="7" width="10.28125" style="181" customWidth="1"/>
    <col min="8" max="8" width="12.57421875" style="473" customWidth="1"/>
    <col min="9" max="9" width="12.8515625" style="181" customWidth="1"/>
    <col min="10" max="10" width="11.57421875" style="537" customWidth="1"/>
    <col min="11" max="12" width="11.57421875" style="181" customWidth="1"/>
    <col min="13" max="13" width="11.28125" style="0" customWidth="1"/>
    <col min="14" max="14" width="11.57421875" style="0" hidden="1" customWidth="1"/>
  </cols>
  <sheetData>
    <row r="1" spans="1:12" ht="20.25" customHeight="1">
      <c r="A1" s="671" t="s">
        <v>539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/>
    </row>
    <row r="2" spans="1:12" ht="13.5" thickBot="1">
      <c r="A2" s="74"/>
      <c r="B2" s="74"/>
      <c r="C2" s="74"/>
      <c r="D2" s="74"/>
      <c r="E2" s="74"/>
      <c r="F2" s="182"/>
      <c r="G2" s="182"/>
      <c r="H2" s="182"/>
      <c r="I2" s="182"/>
      <c r="J2" s="526"/>
      <c r="K2" s="182"/>
      <c r="L2" s="182"/>
    </row>
    <row r="3" spans="1:12" ht="12.75" customHeight="1" thickBot="1">
      <c r="A3" s="659"/>
      <c r="B3" s="660" t="s">
        <v>70</v>
      </c>
      <c r="C3" s="660"/>
      <c r="D3" s="661" t="s">
        <v>71</v>
      </c>
      <c r="E3" s="661"/>
      <c r="F3" s="737" t="s">
        <v>297</v>
      </c>
      <c r="G3" s="737"/>
      <c r="H3" s="737"/>
      <c r="I3" s="737"/>
      <c r="J3" s="737"/>
      <c r="K3" s="737"/>
      <c r="L3" s="737"/>
    </row>
    <row r="4" spans="1:12" ht="13.5" thickBot="1">
      <c r="A4" s="659"/>
      <c r="B4" s="659"/>
      <c r="C4" s="660"/>
      <c r="D4" s="661"/>
      <c r="E4" s="661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 thickBot="1">
      <c r="A5" s="659"/>
      <c r="B5" s="659"/>
      <c r="C5" s="660"/>
      <c r="D5" s="661"/>
      <c r="E5" s="661"/>
      <c r="F5" s="674" t="s">
        <v>756</v>
      </c>
      <c r="G5" s="674" t="s">
        <v>838</v>
      </c>
      <c r="H5" s="738" t="s">
        <v>839</v>
      </c>
      <c r="I5" s="675" t="s">
        <v>840</v>
      </c>
      <c r="J5" s="698" t="s">
        <v>732</v>
      </c>
      <c r="K5" s="668" t="s">
        <v>765</v>
      </c>
      <c r="L5" s="668" t="s">
        <v>841</v>
      </c>
    </row>
    <row r="6" spans="1:12" ht="36" customHeight="1" thickBot="1">
      <c r="A6" s="659"/>
      <c r="B6" s="659"/>
      <c r="C6" s="660"/>
      <c r="D6" s="661"/>
      <c r="E6" s="661"/>
      <c r="F6" s="674"/>
      <c r="G6" s="674"/>
      <c r="H6" s="738"/>
      <c r="I6" s="738"/>
      <c r="J6" s="698"/>
      <c r="K6" s="668"/>
      <c r="L6" s="668"/>
    </row>
    <row r="7" spans="1:12" ht="27.75" customHeight="1" thickBot="1">
      <c r="A7" s="183"/>
      <c r="B7" s="735" t="s">
        <v>540</v>
      </c>
      <c r="C7" s="735"/>
      <c r="D7" s="735"/>
      <c r="E7" s="735"/>
      <c r="F7" s="285">
        <f aca="true" t="shared" si="0" ref="F7:L7">F8</f>
        <v>32917.85</v>
      </c>
      <c r="G7" s="285">
        <f t="shared" si="0"/>
        <v>36446.11</v>
      </c>
      <c r="H7" s="285">
        <f t="shared" si="0"/>
        <v>53200</v>
      </c>
      <c r="I7" s="285">
        <f t="shared" si="0"/>
        <v>53200</v>
      </c>
      <c r="J7" s="516">
        <f t="shared" si="0"/>
        <v>69500</v>
      </c>
      <c r="K7" s="285">
        <f t="shared" si="0"/>
        <v>35000</v>
      </c>
      <c r="L7" s="285">
        <f t="shared" si="0"/>
        <v>35000</v>
      </c>
    </row>
    <row r="8" spans="1:12" s="186" customFormat="1" ht="12.75">
      <c r="A8" s="184" t="s">
        <v>74</v>
      </c>
      <c r="B8" s="185">
        <v>4</v>
      </c>
      <c r="C8" s="736" t="s">
        <v>76</v>
      </c>
      <c r="D8" s="736"/>
      <c r="E8" s="736"/>
      <c r="F8" s="350">
        <f aca="true" t="shared" si="1" ref="F8:L8">F9</f>
        <v>32917.85</v>
      </c>
      <c r="G8" s="350">
        <f t="shared" si="1"/>
        <v>36446.11</v>
      </c>
      <c r="H8" s="350">
        <f t="shared" si="1"/>
        <v>53200</v>
      </c>
      <c r="I8" s="350">
        <f t="shared" si="1"/>
        <v>53200</v>
      </c>
      <c r="J8" s="592">
        <f t="shared" si="1"/>
        <v>69500</v>
      </c>
      <c r="K8" s="350">
        <f t="shared" si="1"/>
        <v>35000</v>
      </c>
      <c r="L8" s="350">
        <f t="shared" si="1"/>
        <v>35000</v>
      </c>
    </row>
    <row r="9" spans="1:12" s="94" customFormat="1" ht="12.75">
      <c r="A9" s="184" t="s">
        <v>77</v>
      </c>
      <c r="B9" s="104"/>
      <c r="C9" s="82" t="s">
        <v>541</v>
      </c>
      <c r="D9" s="740" t="s">
        <v>542</v>
      </c>
      <c r="E9" s="740"/>
      <c r="F9" s="351">
        <f aca="true" t="shared" si="2" ref="F9:L9">F10+F14+F20+F24</f>
        <v>32917.85</v>
      </c>
      <c r="G9" s="351">
        <f t="shared" si="2"/>
        <v>36446.11</v>
      </c>
      <c r="H9" s="351">
        <f t="shared" si="2"/>
        <v>53200</v>
      </c>
      <c r="I9" s="351">
        <f t="shared" si="2"/>
        <v>53200</v>
      </c>
      <c r="J9" s="603">
        <f t="shared" si="2"/>
        <v>69500</v>
      </c>
      <c r="K9" s="351">
        <f t="shared" si="2"/>
        <v>35000</v>
      </c>
      <c r="L9" s="351">
        <f t="shared" si="2"/>
        <v>35000</v>
      </c>
    </row>
    <row r="10" spans="1:12" s="94" customFormat="1" ht="12.75">
      <c r="A10" s="184" t="s">
        <v>80</v>
      </c>
      <c r="B10" s="90"/>
      <c r="C10" s="104"/>
      <c r="D10" s="684" t="s">
        <v>543</v>
      </c>
      <c r="E10" s="684"/>
      <c r="F10" s="292">
        <f>SUM(F11:F13)</f>
        <v>0</v>
      </c>
      <c r="G10" s="292">
        <f aca="true" t="shared" si="3" ref="G10:L10">SUM(G11:G13)</f>
        <v>0</v>
      </c>
      <c r="H10" s="292">
        <f t="shared" si="3"/>
        <v>0</v>
      </c>
      <c r="I10" s="292">
        <f t="shared" si="3"/>
        <v>0</v>
      </c>
      <c r="J10" s="522">
        <f t="shared" si="3"/>
        <v>8000</v>
      </c>
      <c r="K10" s="292">
        <f t="shared" si="3"/>
        <v>0</v>
      </c>
      <c r="L10" s="292">
        <f t="shared" si="3"/>
        <v>0</v>
      </c>
    </row>
    <row r="11" spans="1:12" s="94" customFormat="1" ht="12.75">
      <c r="A11" s="184" t="s">
        <v>82</v>
      </c>
      <c r="B11" s="90" t="s">
        <v>724</v>
      </c>
      <c r="C11" s="91"/>
      <c r="D11" s="117">
        <v>637005</v>
      </c>
      <c r="E11" s="93" t="s">
        <v>544</v>
      </c>
      <c r="F11" s="293"/>
      <c r="G11" s="293"/>
      <c r="H11" s="293"/>
      <c r="I11" s="293"/>
      <c r="J11" s="524">
        <v>1000</v>
      </c>
      <c r="K11" s="293"/>
      <c r="L11" s="319"/>
    </row>
    <row r="12" spans="1:12" s="94" customFormat="1" ht="12.75">
      <c r="A12" s="184" t="s">
        <v>927</v>
      </c>
      <c r="B12" s="90"/>
      <c r="C12" s="91"/>
      <c r="D12" s="117"/>
      <c r="E12" s="93" t="s">
        <v>869</v>
      </c>
      <c r="F12" s="293"/>
      <c r="G12" s="293"/>
      <c r="H12" s="293"/>
      <c r="I12" s="293"/>
      <c r="J12" s="524">
        <v>2000</v>
      </c>
      <c r="K12" s="293"/>
      <c r="L12" s="319"/>
    </row>
    <row r="13" spans="1:12" s="94" customFormat="1" ht="12.75">
      <c r="A13" s="184" t="s">
        <v>928</v>
      </c>
      <c r="B13" s="90" t="s">
        <v>724</v>
      </c>
      <c r="C13" s="91"/>
      <c r="D13" s="117">
        <v>637005</v>
      </c>
      <c r="E13" s="93" t="s">
        <v>545</v>
      </c>
      <c r="F13" s="293"/>
      <c r="G13" s="293"/>
      <c r="H13" s="293"/>
      <c r="I13" s="293"/>
      <c r="J13" s="524">
        <v>5000</v>
      </c>
      <c r="K13" s="293"/>
      <c r="L13" s="319"/>
    </row>
    <row r="14" spans="1:12" s="94" customFormat="1" ht="12.75">
      <c r="A14" s="184" t="s">
        <v>929</v>
      </c>
      <c r="B14" s="90"/>
      <c r="C14" s="104"/>
      <c r="D14" s="684" t="s">
        <v>546</v>
      </c>
      <c r="E14" s="684"/>
      <c r="F14" s="352">
        <f>SUM(F15:F19)</f>
        <v>4821.8</v>
      </c>
      <c r="G14" s="352">
        <f aca="true" t="shared" si="4" ref="G14:L14">SUM(G15:G19)</f>
        <v>5498.03</v>
      </c>
      <c r="H14" s="352">
        <f t="shared" si="4"/>
        <v>8000</v>
      </c>
      <c r="I14" s="352">
        <f>SUM(I15:I19)</f>
        <v>8000</v>
      </c>
      <c r="J14" s="597">
        <f t="shared" si="4"/>
        <v>12500</v>
      </c>
      <c r="K14" s="352">
        <f t="shared" si="4"/>
        <v>4600</v>
      </c>
      <c r="L14" s="352">
        <f t="shared" si="4"/>
        <v>4600</v>
      </c>
    </row>
    <row r="15" spans="1:12" s="94" customFormat="1" ht="12.75">
      <c r="A15" s="184" t="s">
        <v>930</v>
      </c>
      <c r="B15" s="90" t="s">
        <v>724</v>
      </c>
      <c r="C15" s="91"/>
      <c r="D15" s="117">
        <v>637005</v>
      </c>
      <c r="E15" s="93" t="s">
        <v>547</v>
      </c>
      <c r="F15" s="293">
        <v>3897</v>
      </c>
      <c r="G15" s="293">
        <v>3607</v>
      </c>
      <c r="H15" s="293">
        <v>2000</v>
      </c>
      <c r="I15" s="293">
        <v>2000</v>
      </c>
      <c r="J15" s="524">
        <v>2000</v>
      </c>
      <c r="K15" s="293">
        <v>2000</v>
      </c>
      <c r="L15" s="319">
        <v>2000</v>
      </c>
    </row>
    <row r="16" spans="1:12" s="94" customFormat="1" ht="12.75">
      <c r="A16" s="184" t="s">
        <v>931</v>
      </c>
      <c r="B16" s="90" t="s">
        <v>724</v>
      </c>
      <c r="C16" s="91"/>
      <c r="D16" s="117">
        <v>637005</v>
      </c>
      <c r="E16" s="93" t="s">
        <v>548</v>
      </c>
      <c r="F16" s="293"/>
      <c r="G16" s="293"/>
      <c r="H16" s="293">
        <v>5000</v>
      </c>
      <c r="I16" s="293">
        <v>5000</v>
      </c>
      <c r="J16" s="524">
        <v>5000</v>
      </c>
      <c r="K16" s="293">
        <v>500</v>
      </c>
      <c r="L16" s="319">
        <v>500</v>
      </c>
    </row>
    <row r="17" spans="1:12" s="94" customFormat="1" ht="12.75">
      <c r="A17" s="184" t="s">
        <v>150</v>
      </c>
      <c r="B17" s="90"/>
      <c r="C17" s="91"/>
      <c r="D17" s="117"/>
      <c r="E17" s="93" t="s">
        <v>870</v>
      </c>
      <c r="F17" s="293"/>
      <c r="G17" s="293"/>
      <c r="H17" s="293"/>
      <c r="I17" s="293"/>
      <c r="J17" s="524">
        <v>1500</v>
      </c>
      <c r="K17" s="293">
        <v>1100</v>
      </c>
      <c r="L17" s="319">
        <v>1100</v>
      </c>
    </row>
    <row r="18" spans="1:12" s="94" customFormat="1" ht="12.75">
      <c r="A18" s="184" t="s">
        <v>932</v>
      </c>
      <c r="B18" s="90"/>
      <c r="C18" s="91"/>
      <c r="D18" s="117"/>
      <c r="E18" s="93" t="s">
        <v>875</v>
      </c>
      <c r="F18" s="293"/>
      <c r="G18" s="293"/>
      <c r="H18" s="293"/>
      <c r="I18" s="293"/>
      <c r="J18" s="524">
        <v>3000</v>
      </c>
      <c r="K18" s="293"/>
      <c r="L18" s="319"/>
    </row>
    <row r="19" spans="1:12" s="94" customFormat="1" ht="12.75">
      <c r="A19" s="184" t="s">
        <v>933</v>
      </c>
      <c r="B19" s="90" t="s">
        <v>724</v>
      </c>
      <c r="C19" s="91"/>
      <c r="D19" s="117">
        <v>637005</v>
      </c>
      <c r="E19" s="93" t="s">
        <v>549</v>
      </c>
      <c r="F19" s="293">
        <v>924.8</v>
      </c>
      <c r="G19" s="293">
        <v>1891.03</v>
      </c>
      <c r="H19" s="293">
        <v>1000</v>
      </c>
      <c r="I19" s="293">
        <v>1000</v>
      </c>
      <c r="J19" s="524">
        <v>1000</v>
      </c>
      <c r="K19" s="293">
        <v>1000</v>
      </c>
      <c r="L19" s="319">
        <v>1000</v>
      </c>
    </row>
    <row r="20" spans="1:12" s="94" customFormat="1" ht="12.75">
      <c r="A20" s="184" t="s">
        <v>158</v>
      </c>
      <c r="B20" s="90"/>
      <c r="C20" s="104"/>
      <c r="D20" s="684" t="s">
        <v>868</v>
      </c>
      <c r="E20" s="684"/>
      <c r="F20" s="352">
        <f aca="true" t="shared" si="5" ref="F20:L20">SUM(F21:F23)</f>
        <v>0</v>
      </c>
      <c r="G20" s="352">
        <f t="shared" si="5"/>
        <v>0</v>
      </c>
      <c r="H20" s="352">
        <f t="shared" si="5"/>
        <v>13500</v>
      </c>
      <c r="I20" s="352">
        <f t="shared" si="5"/>
        <v>13500</v>
      </c>
      <c r="J20" s="597">
        <f t="shared" si="5"/>
        <v>15000</v>
      </c>
      <c r="K20" s="352">
        <f t="shared" si="5"/>
        <v>0</v>
      </c>
      <c r="L20" s="352">
        <f t="shared" si="5"/>
        <v>0</v>
      </c>
    </row>
    <row r="21" spans="1:12" s="94" customFormat="1" ht="12.75">
      <c r="A21" s="184" t="s">
        <v>161</v>
      </c>
      <c r="B21" s="90" t="s">
        <v>724</v>
      </c>
      <c r="C21" s="91"/>
      <c r="D21" s="435"/>
      <c r="E21" s="93" t="s">
        <v>812</v>
      </c>
      <c r="F21" s="293"/>
      <c r="G21" s="293"/>
      <c r="H21" s="293">
        <v>5000</v>
      </c>
      <c r="I21" s="293">
        <v>5000</v>
      </c>
      <c r="J21" s="524">
        <v>5000</v>
      </c>
      <c r="K21" s="293"/>
      <c r="L21" s="294"/>
    </row>
    <row r="22" spans="1:12" s="94" customFormat="1" ht="12.75">
      <c r="A22" s="184" t="s">
        <v>96</v>
      </c>
      <c r="B22" s="90" t="s">
        <v>724</v>
      </c>
      <c r="C22" s="91"/>
      <c r="D22" s="435"/>
      <c r="E22" s="93" t="s">
        <v>813</v>
      </c>
      <c r="F22" s="293"/>
      <c r="G22" s="293"/>
      <c r="H22" s="293"/>
      <c r="I22" s="293"/>
      <c r="J22" s="524"/>
      <c r="K22" s="293"/>
      <c r="L22" s="294"/>
    </row>
    <row r="23" spans="1:12" s="94" customFormat="1" ht="12.75">
      <c r="A23" s="184" t="s">
        <v>99</v>
      </c>
      <c r="B23" s="90" t="s">
        <v>724</v>
      </c>
      <c r="C23" s="91"/>
      <c r="D23" s="435"/>
      <c r="E23" s="93" t="s">
        <v>814</v>
      </c>
      <c r="F23" s="293"/>
      <c r="G23" s="293"/>
      <c r="H23" s="293">
        <v>8500</v>
      </c>
      <c r="I23" s="293">
        <v>8500</v>
      </c>
      <c r="J23" s="524">
        <v>10000</v>
      </c>
      <c r="K23" s="293"/>
      <c r="L23" s="294"/>
    </row>
    <row r="24" spans="1:12" s="94" customFormat="1" ht="12.75">
      <c r="A24" s="184" t="s">
        <v>100</v>
      </c>
      <c r="B24" s="90"/>
      <c r="C24" s="91"/>
      <c r="D24" s="697" t="s">
        <v>550</v>
      </c>
      <c r="E24" s="697"/>
      <c r="F24" s="352">
        <f>F34+F44</f>
        <v>28096.049999999996</v>
      </c>
      <c r="G24" s="352">
        <f aca="true" t="shared" si="6" ref="G24:L24">G34+G44</f>
        <v>30948.08</v>
      </c>
      <c r="H24" s="352">
        <f t="shared" si="6"/>
        <v>31700</v>
      </c>
      <c r="I24" s="352">
        <f t="shared" si="6"/>
        <v>31700</v>
      </c>
      <c r="J24" s="597">
        <f t="shared" si="6"/>
        <v>34000</v>
      </c>
      <c r="K24" s="352">
        <f t="shared" si="6"/>
        <v>30400</v>
      </c>
      <c r="L24" s="352">
        <f t="shared" si="6"/>
        <v>30400</v>
      </c>
    </row>
    <row r="25" spans="1:12" s="94" customFormat="1" ht="12.75">
      <c r="A25" s="184" t="s">
        <v>101</v>
      </c>
      <c r="B25" s="90" t="s">
        <v>723</v>
      </c>
      <c r="C25" s="91"/>
      <c r="D25" s="86">
        <v>611</v>
      </c>
      <c r="E25" s="87" t="s">
        <v>81</v>
      </c>
      <c r="F25" s="293">
        <v>14564.97</v>
      </c>
      <c r="G25" s="293">
        <v>16000</v>
      </c>
      <c r="H25" s="293">
        <v>16000</v>
      </c>
      <c r="I25" s="293">
        <v>16000</v>
      </c>
      <c r="J25" s="524">
        <v>16000</v>
      </c>
      <c r="K25" s="293">
        <v>16000</v>
      </c>
      <c r="L25" s="293">
        <v>16000</v>
      </c>
    </row>
    <row r="26" spans="1:12" s="94" customFormat="1" ht="12.75">
      <c r="A26" s="184" t="s">
        <v>102</v>
      </c>
      <c r="B26" s="90" t="s">
        <v>723</v>
      </c>
      <c r="C26" s="91"/>
      <c r="D26" s="110">
        <v>612001</v>
      </c>
      <c r="E26" s="87" t="s">
        <v>83</v>
      </c>
      <c r="F26" s="293">
        <v>3092.59</v>
      </c>
      <c r="G26" s="293">
        <v>2300</v>
      </c>
      <c r="H26" s="293">
        <v>3500</v>
      </c>
      <c r="I26" s="293">
        <v>3500</v>
      </c>
      <c r="J26" s="524">
        <v>3500</v>
      </c>
      <c r="K26" s="293">
        <v>2800</v>
      </c>
      <c r="L26" s="293">
        <v>2800</v>
      </c>
    </row>
    <row r="27" spans="1:12" s="94" customFormat="1" ht="12.75">
      <c r="A27" s="184" t="s">
        <v>103</v>
      </c>
      <c r="B27" s="90" t="s">
        <v>723</v>
      </c>
      <c r="C27" s="91"/>
      <c r="D27" s="110">
        <v>612002</v>
      </c>
      <c r="E27" s="87" t="s">
        <v>190</v>
      </c>
      <c r="F27" s="293"/>
      <c r="G27" s="293"/>
      <c r="H27" s="293"/>
      <c r="I27" s="293"/>
      <c r="J27" s="524"/>
      <c r="K27" s="293"/>
      <c r="L27" s="293"/>
    </row>
    <row r="28" spans="1:12" s="94" customFormat="1" ht="12.75">
      <c r="A28" s="184" t="s">
        <v>104</v>
      </c>
      <c r="B28" s="90" t="s">
        <v>723</v>
      </c>
      <c r="C28" s="91"/>
      <c r="D28" s="86">
        <v>614</v>
      </c>
      <c r="E28" s="87" t="s">
        <v>85</v>
      </c>
      <c r="F28" s="293">
        <v>0</v>
      </c>
      <c r="G28" s="293">
        <v>0</v>
      </c>
      <c r="H28" s="293"/>
      <c r="I28" s="293"/>
      <c r="J28" s="524"/>
      <c r="K28" s="293"/>
      <c r="L28" s="293"/>
    </row>
    <row r="29" spans="1:12" s="94" customFormat="1" ht="12.75">
      <c r="A29" s="184" t="s">
        <v>105</v>
      </c>
      <c r="B29" s="90" t="s">
        <v>723</v>
      </c>
      <c r="C29" s="91"/>
      <c r="D29" s="86">
        <v>620</v>
      </c>
      <c r="E29" s="87" t="s">
        <v>87</v>
      </c>
      <c r="F29" s="293">
        <v>6194.93</v>
      </c>
      <c r="G29" s="293">
        <v>5600</v>
      </c>
      <c r="H29" s="293">
        <v>6300</v>
      </c>
      <c r="I29" s="293">
        <v>6300</v>
      </c>
      <c r="J29" s="524">
        <v>6300</v>
      </c>
      <c r="K29" s="293">
        <v>6300</v>
      </c>
      <c r="L29" s="293">
        <v>6300</v>
      </c>
    </row>
    <row r="30" spans="1:12" s="94" customFormat="1" ht="12.75">
      <c r="A30" s="184" t="s">
        <v>106</v>
      </c>
      <c r="B30" s="90" t="s">
        <v>723</v>
      </c>
      <c r="C30" s="91"/>
      <c r="D30" s="110">
        <v>637016</v>
      </c>
      <c r="E30" s="87" t="s">
        <v>89</v>
      </c>
      <c r="F30" s="293">
        <v>200</v>
      </c>
      <c r="G30" s="293">
        <v>171.23</v>
      </c>
      <c r="H30" s="293">
        <v>200</v>
      </c>
      <c r="I30" s="293">
        <v>200</v>
      </c>
      <c r="J30" s="524">
        <v>200</v>
      </c>
      <c r="K30" s="293">
        <v>200</v>
      </c>
      <c r="L30" s="293">
        <v>200</v>
      </c>
    </row>
    <row r="31" spans="1:12" s="94" customFormat="1" ht="12.75">
      <c r="A31" s="184" t="s">
        <v>109</v>
      </c>
      <c r="B31" s="90" t="s">
        <v>723</v>
      </c>
      <c r="C31" s="91"/>
      <c r="D31" s="110">
        <v>632003</v>
      </c>
      <c r="E31" s="87" t="s">
        <v>155</v>
      </c>
      <c r="F31" s="293">
        <v>14.44</v>
      </c>
      <c r="G31" s="293">
        <v>100</v>
      </c>
      <c r="H31" s="293">
        <v>100</v>
      </c>
      <c r="I31" s="293">
        <v>100</v>
      </c>
      <c r="J31" s="524">
        <v>100</v>
      </c>
      <c r="K31" s="293">
        <v>100</v>
      </c>
      <c r="L31" s="293">
        <v>100</v>
      </c>
    </row>
    <row r="32" spans="1:12" s="94" customFormat="1" ht="12.75">
      <c r="A32" s="184" t="s">
        <v>112</v>
      </c>
      <c r="B32" s="90" t="s">
        <v>723</v>
      </c>
      <c r="C32" s="91"/>
      <c r="D32" s="110">
        <v>642015</v>
      </c>
      <c r="E32" s="87" t="s">
        <v>91</v>
      </c>
      <c r="F32" s="293">
        <v>100</v>
      </c>
      <c r="G32" s="293">
        <v>0</v>
      </c>
      <c r="H32" s="293">
        <v>100</v>
      </c>
      <c r="I32" s="293">
        <v>100</v>
      </c>
      <c r="J32" s="524">
        <v>100</v>
      </c>
      <c r="K32" s="293">
        <v>100</v>
      </c>
      <c r="L32" s="293">
        <v>100</v>
      </c>
    </row>
    <row r="33" spans="1:12" s="94" customFormat="1" ht="12.75">
      <c r="A33" s="184" t="s">
        <v>114</v>
      </c>
      <c r="B33" s="90" t="s">
        <v>723</v>
      </c>
      <c r="C33" s="91"/>
      <c r="D33" s="117">
        <v>637014</v>
      </c>
      <c r="E33" s="93" t="s">
        <v>93</v>
      </c>
      <c r="F33" s="293">
        <v>600</v>
      </c>
      <c r="G33" s="293">
        <v>457.77</v>
      </c>
      <c r="H33" s="293">
        <v>600</v>
      </c>
      <c r="I33" s="293">
        <v>600</v>
      </c>
      <c r="J33" s="524">
        <v>600</v>
      </c>
      <c r="K33" s="293">
        <v>600</v>
      </c>
      <c r="L33" s="293">
        <v>600</v>
      </c>
    </row>
    <row r="34" spans="1:12" s="94" customFormat="1" ht="12.75">
      <c r="A34" s="184" t="s">
        <v>116</v>
      </c>
      <c r="B34" s="423"/>
      <c r="C34" s="424"/>
      <c r="D34" s="425"/>
      <c r="E34" s="421" t="s">
        <v>742</v>
      </c>
      <c r="F34" s="422">
        <f>SUM(F25:F33)</f>
        <v>24766.929999999997</v>
      </c>
      <c r="G34" s="422">
        <f aca="true" t="shared" si="7" ref="G34:L34">SUM(G25:G33)</f>
        <v>24629</v>
      </c>
      <c r="H34" s="422">
        <f t="shared" si="7"/>
        <v>26800</v>
      </c>
      <c r="I34" s="422">
        <f t="shared" si="7"/>
        <v>26800</v>
      </c>
      <c r="J34" s="604">
        <f t="shared" si="7"/>
        <v>26800</v>
      </c>
      <c r="K34" s="422">
        <f t="shared" si="7"/>
        <v>26100</v>
      </c>
      <c r="L34" s="422">
        <f t="shared" si="7"/>
        <v>26100</v>
      </c>
    </row>
    <row r="35" spans="1:12" s="94" customFormat="1" ht="12.75">
      <c r="A35" s="184" t="s">
        <v>118</v>
      </c>
      <c r="B35" s="90" t="s">
        <v>724</v>
      </c>
      <c r="C35" s="91"/>
      <c r="D35" s="86">
        <v>611</v>
      </c>
      <c r="E35" s="87" t="s">
        <v>81</v>
      </c>
      <c r="F35" s="293">
        <v>1912.96</v>
      </c>
      <c r="G35" s="293">
        <v>1069.24</v>
      </c>
      <c r="H35" s="293">
        <v>1000</v>
      </c>
      <c r="I35" s="293">
        <v>1000</v>
      </c>
      <c r="J35" s="524">
        <v>3000</v>
      </c>
      <c r="K35" s="293">
        <v>1000</v>
      </c>
      <c r="L35" s="293">
        <v>1000</v>
      </c>
    </row>
    <row r="36" spans="1:12" s="94" customFormat="1" ht="12.75">
      <c r="A36" s="184" t="s">
        <v>120</v>
      </c>
      <c r="B36" s="90" t="s">
        <v>779</v>
      </c>
      <c r="C36" s="91"/>
      <c r="D36" s="110">
        <v>612001</v>
      </c>
      <c r="E36" s="87" t="s">
        <v>83</v>
      </c>
      <c r="F36" s="293">
        <v>576.97</v>
      </c>
      <c r="G36" s="293">
        <v>2058.07</v>
      </c>
      <c r="H36" s="293">
        <v>1500</v>
      </c>
      <c r="I36" s="293">
        <v>1500</v>
      </c>
      <c r="J36" s="524">
        <v>1500</v>
      </c>
      <c r="K36" s="293">
        <v>1500</v>
      </c>
      <c r="L36" s="293">
        <v>1500</v>
      </c>
    </row>
    <row r="37" spans="1:12" s="94" customFormat="1" ht="12.75">
      <c r="A37" s="184" t="s">
        <v>122</v>
      </c>
      <c r="B37" s="90" t="s">
        <v>724</v>
      </c>
      <c r="C37" s="91"/>
      <c r="D37" s="110">
        <v>612002</v>
      </c>
      <c r="E37" s="87" t="s">
        <v>190</v>
      </c>
      <c r="F37" s="293"/>
      <c r="G37" s="293"/>
      <c r="H37" s="293"/>
      <c r="I37" s="293"/>
      <c r="J37" s="524"/>
      <c r="K37" s="293"/>
      <c r="L37" s="293"/>
    </row>
    <row r="38" spans="1:12" s="94" customFormat="1" ht="12.75">
      <c r="A38" s="184" t="s">
        <v>124</v>
      </c>
      <c r="B38" s="90" t="s">
        <v>724</v>
      </c>
      <c r="C38" s="91"/>
      <c r="D38" s="86">
        <v>614</v>
      </c>
      <c r="E38" s="87" t="s">
        <v>85</v>
      </c>
      <c r="F38" s="293">
        <v>0</v>
      </c>
      <c r="G38" s="293">
        <v>0</v>
      </c>
      <c r="H38" s="293">
        <v>600</v>
      </c>
      <c r="I38" s="293">
        <v>600</v>
      </c>
      <c r="J38" s="524">
        <v>800</v>
      </c>
      <c r="K38" s="293"/>
      <c r="L38" s="293"/>
    </row>
    <row r="39" spans="1:13" s="94" customFormat="1" ht="12.75">
      <c r="A39" s="184" t="s">
        <v>126</v>
      </c>
      <c r="B39" s="90" t="s">
        <v>724</v>
      </c>
      <c r="C39" s="91"/>
      <c r="D39" s="86">
        <v>620</v>
      </c>
      <c r="E39" s="87" t="s">
        <v>87</v>
      </c>
      <c r="F39" s="293">
        <v>303.27</v>
      </c>
      <c r="G39" s="293">
        <v>2625.31</v>
      </c>
      <c r="H39" s="293">
        <v>1300</v>
      </c>
      <c r="I39" s="293">
        <v>1300</v>
      </c>
      <c r="J39" s="524">
        <v>1300</v>
      </c>
      <c r="K39" s="293">
        <v>1300</v>
      </c>
      <c r="L39" s="293">
        <v>1300</v>
      </c>
      <c r="M39" s="187"/>
    </row>
    <row r="40" spans="1:12" s="94" customFormat="1" ht="12.75">
      <c r="A40" s="184" t="s">
        <v>128</v>
      </c>
      <c r="B40" s="90" t="s">
        <v>724</v>
      </c>
      <c r="C40" s="91"/>
      <c r="D40" s="110">
        <v>637016</v>
      </c>
      <c r="E40" s="87" t="s">
        <v>89</v>
      </c>
      <c r="F40" s="293">
        <v>33.77</v>
      </c>
      <c r="G40" s="293">
        <v>80.81</v>
      </c>
      <c r="H40" s="293">
        <v>100</v>
      </c>
      <c r="I40" s="293">
        <v>100</v>
      </c>
      <c r="J40" s="524">
        <v>100</v>
      </c>
      <c r="K40" s="293">
        <v>100</v>
      </c>
      <c r="L40" s="293">
        <v>100</v>
      </c>
    </row>
    <row r="41" spans="1:12" s="94" customFormat="1" ht="12.75">
      <c r="A41" s="184" t="s">
        <v>130</v>
      </c>
      <c r="B41" s="90" t="s">
        <v>724</v>
      </c>
      <c r="C41" s="91"/>
      <c r="D41" s="110">
        <v>632003</v>
      </c>
      <c r="E41" s="87" t="s">
        <v>155</v>
      </c>
      <c r="F41" s="293">
        <v>0</v>
      </c>
      <c r="G41" s="293">
        <v>0</v>
      </c>
      <c r="H41" s="293">
        <v>100</v>
      </c>
      <c r="I41" s="293">
        <v>100</v>
      </c>
      <c r="J41" s="524">
        <v>100</v>
      </c>
      <c r="K41" s="293">
        <v>100</v>
      </c>
      <c r="L41" s="293">
        <v>100</v>
      </c>
    </row>
    <row r="42" spans="1:12" s="94" customFormat="1" ht="12.75">
      <c r="A42" s="184" t="s">
        <v>131</v>
      </c>
      <c r="B42" s="90" t="s">
        <v>724</v>
      </c>
      <c r="C42" s="91"/>
      <c r="D42" s="110">
        <v>642015</v>
      </c>
      <c r="E42" s="87" t="s">
        <v>91</v>
      </c>
      <c r="F42" s="293">
        <v>420.92</v>
      </c>
      <c r="G42" s="293">
        <v>210.02</v>
      </c>
      <c r="H42" s="293">
        <v>100</v>
      </c>
      <c r="I42" s="293">
        <v>100</v>
      </c>
      <c r="J42" s="524">
        <v>100</v>
      </c>
      <c r="K42" s="293">
        <v>100</v>
      </c>
      <c r="L42" s="293">
        <v>100</v>
      </c>
    </row>
    <row r="43" spans="1:12" s="94" customFormat="1" ht="12.75">
      <c r="A43" s="184" t="s">
        <v>213</v>
      </c>
      <c r="B43" s="90" t="s">
        <v>724</v>
      </c>
      <c r="C43" s="91"/>
      <c r="D43" s="117">
        <v>637014</v>
      </c>
      <c r="E43" s="93" t="s">
        <v>93</v>
      </c>
      <c r="F43" s="293">
        <v>81.23</v>
      </c>
      <c r="G43" s="293">
        <v>275.63</v>
      </c>
      <c r="H43" s="293">
        <v>200</v>
      </c>
      <c r="I43" s="293">
        <v>200</v>
      </c>
      <c r="J43" s="524">
        <v>300</v>
      </c>
      <c r="K43" s="293">
        <v>200</v>
      </c>
      <c r="L43" s="293">
        <v>200</v>
      </c>
    </row>
    <row r="44" spans="1:12" s="94" customFormat="1" ht="12.75">
      <c r="A44" s="184" t="s">
        <v>133</v>
      </c>
      <c r="B44" s="400"/>
      <c r="C44" s="415"/>
      <c r="D44" s="416"/>
      <c r="E44" s="417" t="s">
        <v>743</v>
      </c>
      <c r="F44" s="399">
        <f>SUM(F35:F43)</f>
        <v>3329.1200000000003</v>
      </c>
      <c r="G44" s="576">
        <f aca="true" t="shared" si="8" ref="G44:L44">SUM(G35:G43)</f>
        <v>6319.080000000002</v>
      </c>
      <c r="H44" s="576">
        <f t="shared" si="8"/>
        <v>4900</v>
      </c>
      <c r="I44" s="576">
        <f t="shared" si="8"/>
        <v>4900</v>
      </c>
      <c r="J44" s="530">
        <f t="shared" si="8"/>
        <v>7200</v>
      </c>
      <c r="K44" s="576">
        <f t="shared" si="8"/>
        <v>4300</v>
      </c>
      <c r="L44" s="576">
        <f t="shared" si="8"/>
        <v>4300</v>
      </c>
    </row>
    <row r="45" spans="1:12" s="94" customFormat="1" ht="12.75">
      <c r="A45" s="104"/>
      <c r="B45" s="74"/>
      <c r="C45" s="74"/>
      <c r="D45" s="74"/>
      <c r="E45" s="74"/>
      <c r="F45" s="182"/>
      <c r="G45" s="182"/>
      <c r="H45" s="182"/>
      <c r="I45" s="182"/>
      <c r="J45" s="526"/>
      <c r="K45" s="182"/>
      <c r="L45" s="182"/>
    </row>
    <row r="46" spans="1:12" s="94" customFormat="1" ht="12.75">
      <c r="A46" s="104"/>
      <c r="B46" s="74"/>
      <c r="C46" s="74"/>
      <c r="D46" s="74"/>
      <c r="E46" s="74"/>
      <c r="F46" s="182"/>
      <c r="G46" s="182"/>
      <c r="H46" s="182"/>
      <c r="I46" s="182"/>
      <c r="J46" s="526"/>
      <c r="K46" s="182"/>
      <c r="L46" s="182"/>
    </row>
    <row r="47" spans="1:12" s="94" customFormat="1" ht="12.75">
      <c r="A47" s="104"/>
      <c r="B47" s="74"/>
      <c r="C47" s="74"/>
      <c r="D47" s="74"/>
      <c r="E47" s="74"/>
      <c r="F47" s="182"/>
      <c r="G47" s="182"/>
      <c r="H47" s="182"/>
      <c r="I47" s="182"/>
      <c r="J47" s="526"/>
      <c r="K47" s="182"/>
      <c r="L47" s="182"/>
    </row>
    <row r="48" spans="1:12" s="94" customFormat="1" ht="12.75">
      <c r="A48" s="104"/>
      <c r="B48" s="74"/>
      <c r="C48" s="74"/>
      <c r="D48" s="74"/>
      <c r="E48" s="74"/>
      <c r="F48" s="182"/>
      <c r="G48" s="182"/>
      <c r="H48" s="182"/>
      <c r="I48" s="182"/>
      <c r="J48" s="526"/>
      <c r="K48" s="182"/>
      <c r="L48" s="182"/>
    </row>
    <row r="49" spans="1:12" s="94" customFormat="1" ht="12.75">
      <c r="A49" s="104"/>
      <c r="B49" s="74"/>
      <c r="C49" s="74"/>
      <c r="D49" s="74"/>
      <c r="E49" s="74"/>
      <c r="F49" s="182"/>
      <c r="G49" s="182"/>
      <c r="H49" s="182"/>
      <c r="I49" s="182"/>
      <c r="J49" s="526"/>
      <c r="K49" s="182"/>
      <c r="L49" s="182"/>
    </row>
    <row r="50" spans="1:12" s="94" customFormat="1" ht="12.75">
      <c r="A50" s="104"/>
      <c r="B50" s="74"/>
      <c r="C50" s="74"/>
      <c r="D50" s="74"/>
      <c r="E50" s="74"/>
      <c r="F50" s="182"/>
      <c r="G50" s="182"/>
      <c r="H50" s="182"/>
      <c r="I50" s="182"/>
      <c r="J50" s="526"/>
      <c r="K50" s="182"/>
      <c r="L50" s="182"/>
    </row>
    <row r="51" spans="1:12" s="94" customFormat="1" ht="12.75">
      <c r="A51" s="104"/>
      <c r="B51" s="74"/>
      <c r="C51" s="74"/>
      <c r="D51" s="74"/>
      <c r="E51" s="74"/>
      <c r="F51" s="182"/>
      <c r="G51" s="182"/>
      <c r="H51" s="182"/>
      <c r="I51" s="182"/>
      <c r="J51" s="526"/>
      <c r="K51" s="182"/>
      <c r="L51" s="182"/>
    </row>
    <row r="52" spans="1:12" s="94" customFormat="1" ht="12.75">
      <c r="A52" s="104"/>
      <c r="B52" s="74"/>
      <c r="C52" s="74"/>
      <c r="D52" s="74"/>
      <c r="E52" s="74"/>
      <c r="F52" s="182"/>
      <c r="G52" s="182"/>
      <c r="H52" s="182"/>
      <c r="I52" s="182"/>
      <c r="J52" s="526"/>
      <c r="K52" s="182"/>
      <c r="L52" s="182"/>
    </row>
    <row r="53" spans="1:12" s="94" customFormat="1" ht="12.75">
      <c r="A53" s="104"/>
      <c r="B53" s="74"/>
      <c r="C53" s="74"/>
      <c r="D53" s="74"/>
      <c r="E53" s="74"/>
      <c r="F53" s="182"/>
      <c r="G53" s="182"/>
      <c r="H53" s="182"/>
      <c r="I53" s="182"/>
      <c r="J53" s="526"/>
      <c r="K53" s="182"/>
      <c r="L53" s="182"/>
    </row>
    <row r="54" spans="1:12" s="94" customFormat="1" ht="12.75">
      <c r="A54" s="104"/>
      <c r="B54" s="74"/>
      <c r="C54" s="74"/>
      <c r="D54" s="74"/>
      <c r="E54" s="74"/>
      <c r="F54" s="182"/>
      <c r="G54" s="182"/>
      <c r="H54" s="182"/>
      <c r="I54" s="182"/>
      <c r="J54" s="526"/>
      <c r="K54" s="182"/>
      <c r="L54" s="182"/>
    </row>
    <row r="55" spans="1:12" s="94" customFormat="1" ht="12.75">
      <c r="A55" s="104"/>
      <c r="B55" s="74"/>
      <c r="C55" s="74"/>
      <c r="D55" s="74"/>
      <c r="E55" s="74"/>
      <c r="F55" s="182"/>
      <c r="G55" s="182"/>
      <c r="H55" s="182"/>
      <c r="I55" s="182"/>
      <c r="J55" s="526"/>
      <c r="K55" s="182"/>
      <c r="L55" s="182"/>
    </row>
    <row r="56" spans="1:12" s="94" customFormat="1" ht="12.75">
      <c r="A56" s="104"/>
      <c r="B56" s="74"/>
      <c r="C56" s="74"/>
      <c r="D56" s="74"/>
      <c r="E56" s="74"/>
      <c r="F56" s="182"/>
      <c r="G56" s="182"/>
      <c r="H56" s="182"/>
      <c r="I56" s="182"/>
      <c r="J56" s="526"/>
      <c r="K56" s="182"/>
      <c r="L56" s="182"/>
    </row>
    <row r="57" spans="1:12" s="94" customFormat="1" ht="20.25">
      <c r="A57" s="671" t="s">
        <v>539</v>
      </c>
      <c r="B57" s="671"/>
      <c r="C57" s="671"/>
      <c r="D57" s="671"/>
      <c r="E57" s="671"/>
      <c r="F57" s="671"/>
      <c r="G57" s="671"/>
      <c r="H57" s="245"/>
      <c r="I57" s="107"/>
      <c r="J57" s="531"/>
      <c r="K57"/>
      <c r="L57"/>
    </row>
    <row r="58" spans="1:12" s="94" customFormat="1" ht="13.5" thickBot="1">
      <c r="A58" s="74"/>
      <c r="B58" s="74"/>
      <c r="C58" s="74"/>
      <c r="D58" s="74"/>
      <c r="E58" s="74"/>
      <c r="F58" s="182"/>
      <c r="G58" s="182"/>
      <c r="H58" s="182"/>
      <c r="I58" s="182"/>
      <c r="J58" s="526"/>
      <c r="K58"/>
      <c r="L58"/>
    </row>
    <row r="59" spans="1:14" s="94" customFormat="1" ht="13.5" customHeight="1" thickBot="1">
      <c r="A59" s="739"/>
      <c r="B59" s="743" t="s">
        <v>70</v>
      </c>
      <c r="C59" s="743"/>
      <c r="D59" s="728" t="s">
        <v>71</v>
      </c>
      <c r="E59" s="728"/>
      <c r="F59" s="729" t="s">
        <v>699</v>
      </c>
      <c r="G59" s="729"/>
      <c r="H59" s="729"/>
      <c r="I59" s="729"/>
      <c r="J59" s="729"/>
      <c r="K59" s="729"/>
      <c r="L59" s="729"/>
      <c r="N59" s="734"/>
    </row>
    <row r="60" spans="1:14" s="94" customFormat="1" ht="13.5" thickBot="1">
      <c r="A60" s="739"/>
      <c r="B60" s="739"/>
      <c r="C60" s="743"/>
      <c r="D60" s="728"/>
      <c r="E60" s="728"/>
      <c r="F60" s="732" t="s">
        <v>27</v>
      </c>
      <c r="G60" s="732"/>
      <c r="H60" s="732"/>
      <c r="I60" s="732"/>
      <c r="J60" s="732"/>
      <c r="K60" s="732"/>
      <c r="L60" s="732"/>
      <c r="N60" s="734"/>
    </row>
    <row r="61" spans="1:14" s="94" customFormat="1" ht="13.5" customHeight="1" thickBot="1">
      <c r="A61" s="739"/>
      <c r="B61" s="739"/>
      <c r="C61" s="743"/>
      <c r="D61" s="728"/>
      <c r="E61" s="728"/>
      <c r="F61" s="741" t="s">
        <v>756</v>
      </c>
      <c r="G61" s="741" t="s">
        <v>838</v>
      </c>
      <c r="H61" s="733" t="s">
        <v>843</v>
      </c>
      <c r="I61" s="733" t="s">
        <v>840</v>
      </c>
      <c r="J61" s="730" t="s">
        <v>726</v>
      </c>
      <c r="K61" s="731" t="s">
        <v>766</v>
      </c>
      <c r="L61" s="731" t="s">
        <v>844</v>
      </c>
      <c r="N61" s="734"/>
    </row>
    <row r="62" spans="1:14" s="94" customFormat="1" ht="51" customHeight="1" thickBot="1">
      <c r="A62" s="739"/>
      <c r="B62" s="739"/>
      <c r="C62" s="743"/>
      <c r="D62" s="728"/>
      <c r="E62" s="728"/>
      <c r="F62" s="741"/>
      <c r="G62" s="741"/>
      <c r="H62" s="733"/>
      <c r="I62" s="733"/>
      <c r="J62" s="730"/>
      <c r="K62" s="731"/>
      <c r="L62" s="731"/>
      <c r="N62" s="734"/>
    </row>
    <row r="63" spans="1:14" s="94" customFormat="1" ht="13.5" customHeight="1" thickBot="1">
      <c r="A63" s="183"/>
      <c r="B63" s="735" t="s">
        <v>540</v>
      </c>
      <c r="C63" s="735"/>
      <c r="D63" s="735"/>
      <c r="E63" s="735"/>
      <c r="F63" s="299">
        <f aca="true" t="shared" si="9" ref="F63:L64">F64</f>
        <v>59791.749999999985</v>
      </c>
      <c r="G63" s="299">
        <f t="shared" si="9"/>
        <v>29928.44</v>
      </c>
      <c r="H63" s="299">
        <f t="shared" si="9"/>
        <v>110550</v>
      </c>
      <c r="I63" s="299">
        <f t="shared" si="9"/>
        <v>1862341</v>
      </c>
      <c r="J63" s="532">
        <f t="shared" si="9"/>
        <v>106395</v>
      </c>
      <c r="K63" s="299">
        <f t="shared" si="9"/>
        <v>112500</v>
      </c>
      <c r="L63" s="299">
        <f t="shared" si="9"/>
        <v>94000</v>
      </c>
      <c r="N63" s="183"/>
    </row>
    <row r="64" spans="1:14" s="94" customFormat="1" ht="12.75">
      <c r="A64" s="184" t="s">
        <v>74</v>
      </c>
      <c r="B64" s="185">
        <v>4</v>
      </c>
      <c r="C64" s="736" t="s">
        <v>76</v>
      </c>
      <c r="D64" s="736"/>
      <c r="E64" s="736"/>
      <c r="F64" s="300">
        <f t="shared" si="9"/>
        <v>59791.749999999985</v>
      </c>
      <c r="G64" s="300">
        <f t="shared" si="9"/>
        <v>29928.44</v>
      </c>
      <c r="H64" s="300">
        <f t="shared" si="9"/>
        <v>110550</v>
      </c>
      <c r="I64" s="300">
        <f t="shared" si="9"/>
        <v>1862341</v>
      </c>
      <c r="J64" s="533">
        <f t="shared" si="9"/>
        <v>106395</v>
      </c>
      <c r="K64" s="300">
        <f t="shared" si="9"/>
        <v>112500</v>
      </c>
      <c r="L64" s="300">
        <f t="shared" si="9"/>
        <v>94000</v>
      </c>
      <c r="N64" s="184" t="s">
        <v>74</v>
      </c>
    </row>
    <row r="65" spans="1:14" s="94" customFormat="1" ht="12.75">
      <c r="A65" s="184" t="s">
        <v>77</v>
      </c>
      <c r="B65" s="104"/>
      <c r="C65" s="82" t="s">
        <v>541</v>
      </c>
      <c r="D65" s="740" t="s">
        <v>542</v>
      </c>
      <c r="E65" s="740"/>
      <c r="F65" s="297">
        <f aca="true" t="shared" si="10" ref="F65:L65">F66+F85+F89+F92+F95</f>
        <v>59791.749999999985</v>
      </c>
      <c r="G65" s="297">
        <f t="shared" si="10"/>
        <v>29928.44</v>
      </c>
      <c r="H65" s="297">
        <f t="shared" si="10"/>
        <v>110550</v>
      </c>
      <c r="I65" s="297">
        <f t="shared" si="10"/>
        <v>1862341</v>
      </c>
      <c r="J65" s="521">
        <f t="shared" si="10"/>
        <v>106395</v>
      </c>
      <c r="K65" s="297">
        <f t="shared" si="10"/>
        <v>112500</v>
      </c>
      <c r="L65" s="297">
        <f t="shared" si="10"/>
        <v>94000</v>
      </c>
      <c r="N65" s="184" t="s">
        <v>77</v>
      </c>
    </row>
    <row r="66" spans="1:14" s="94" customFormat="1" ht="12.75">
      <c r="A66" s="184" t="s">
        <v>80</v>
      </c>
      <c r="B66" s="90"/>
      <c r="C66" s="104"/>
      <c r="D66" s="684" t="s">
        <v>700</v>
      </c>
      <c r="E66" s="684"/>
      <c r="F66" s="301">
        <f aca="true" t="shared" si="11" ref="F66:L66">SUM(F67:F84)</f>
        <v>0</v>
      </c>
      <c r="G66" s="301">
        <f t="shared" si="11"/>
        <v>5679</v>
      </c>
      <c r="H66" s="301">
        <f t="shared" si="11"/>
        <v>22550</v>
      </c>
      <c r="I66" s="301">
        <f t="shared" si="11"/>
        <v>23550</v>
      </c>
      <c r="J66" s="534">
        <f t="shared" si="11"/>
        <v>70395</v>
      </c>
      <c r="K66" s="301">
        <f t="shared" si="11"/>
        <v>18500</v>
      </c>
      <c r="L66" s="301">
        <f t="shared" si="11"/>
        <v>0</v>
      </c>
      <c r="N66" s="184" t="s">
        <v>80</v>
      </c>
    </row>
    <row r="67" spans="1:14" ht="12.75">
      <c r="A67" s="184" t="s">
        <v>82</v>
      </c>
      <c r="B67" s="248">
        <v>41</v>
      </c>
      <c r="C67" s="248">
        <v>0</v>
      </c>
      <c r="D67" s="247">
        <v>716</v>
      </c>
      <c r="E67" s="93" t="s">
        <v>771</v>
      </c>
      <c r="F67" s="290"/>
      <c r="G67" s="290">
        <v>4680</v>
      </c>
      <c r="H67" s="293">
        <v>3000</v>
      </c>
      <c r="I67" s="289">
        <v>3000</v>
      </c>
      <c r="J67" s="547"/>
      <c r="K67" s="291"/>
      <c r="L67" s="291"/>
      <c r="N67" s="184" t="s">
        <v>82</v>
      </c>
    </row>
    <row r="68" spans="1:14" ht="12.75">
      <c r="A68" s="184" t="s">
        <v>84</v>
      </c>
      <c r="B68" s="248">
        <v>41</v>
      </c>
      <c r="C68" s="248">
        <v>1</v>
      </c>
      <c r="D68" s="247">
        <v>716</v>
      </c>
      <c r="E68" s="93" t="s">
        <v>770</v>
      </c>
      <c r="F68" s="290"/>
      <c r="G68" s="290"/>
      <c r="H68" s="293"/>
      <c r="I68" s="289"/>
      <c r="J68" s="547"/>
      <c r="K68" s="291"/>
      <c r="L68" s="291"/>
      <c r="N68" s="184" t="s">
        <v>84</v>
      </c>
    </row>
    <row r="69" spans="1:14" ht="12.75">
      <c r="A69" s="184" t="s">
        <v>86</v>
      </c>
      <c r="B69" s="248">
        <v>41</v>
      </c>
      <c r="C69" s="248">
        <v>2</v>
      </c>
      <c r="D69" s="247">
        <v>716</v>
      </c>
      <c r="E69" s="93" t="s">
        <v>772</v>
      </c>
      <c r="F69" s="290"/>
      <c r="G69" s="290"/>
      <c r="H69" s="293"/>
      <c r="I69" s="289"/>
      <c r="J69" s="547"/>
      <c r="K69" s="291"/>
      <c r="L69" s="291"/>
      <c r="N69" s="184" t="s">
        <v>86</v>
      </c>
    </row>
    <row r="70" spans="1:14" ht="12.75">
      <c r="A70" s="184" t="s">
        <v>88</v>
      </c>
      <c r="B70" s="248">
        <v>41</v>
      </c>
      <c r="C70" s="248">
        <v>3</v>
      </c>
      <c r="D70" s="247">
        <v>716</v>
      </c>
      <c r="E70" s="93" t="s">
        <v>769</v>
      </c>
      <c r="F70" s="290"/>
      <c r="G70" s="290">
        <v>999</v>
      </c>
      <c r="H70" s="293">
        <v>11550</v>
      </c>
      <c r="I70" s="289">
        <v>12550</v>
      </c>
      <c r="J70" s="547"/>
      <c r="K70" s="291"/>
      <c r="L70" s="291"/>
      <c r="N70" s="184" t="s">
        <v>88</v>
      </c>
    </row>
    <row r="71" spans="1:14" ht="12.75">
      <c r="A71" s="184" t="s">
        <v>90</v>
      </c>
      <c r="B71" s="248">
        <v>41</v>
      </c>
      <c r="C71" s="248">
        <v>4</v>
      </c>
      <c r="D71" s="247">
        <v>716</v>
      </c>
      <c r="E71" s="93" t="s">
        <v>806</v>
      </c>
      <c r="F71" s="290"/>
      <c r="G71" s="290"/>
      <c r="H71" s="293">
        <v>5000</v>
      </c>
      <c r="I71" s="289"/>
      <c r="J71" s="547"/>
      <c r="K71" s="291"/>
      <c r="L71" s="291"/>
      <c r="N71" s="184" t="s">
        <v>90</v>
      </c>
    </row>
    <row r="72" spans="1:14" ht="12.75">
      <c r="A72" s="184" t="s">
        <v>92</v>
      </c>
      <c r="B72" s="248">
        <v>41</v>
      </c>
      <c r="C72" s="248">
        <v>4</v>
      </c>
      <c r="D72" s="247">
        <v>716</v>
      </c>
      <c r="E72" s="93" t="s">
        <v>829</v>
      </c>
      <c r="F72" s="290"/>
      <c r="G72" s="290"/>
      <c r="H72" s="326">
        <v>3000</v>
      </c>
      <c r="I72" s="289"/>
      <c r="J72" s="548">
        <v>20000</v>
      </c>
      <c r="K72" s="291"/>
      <c r="L72" s="291"/>
      <c r="N72" s="184" t="s">
        <v>92</v>
      </c>
    </row>
    <row r="73" spans="1:14" ht="12.75">
      <c r="A73" s="184" t="s">
        <v>94</v>
      </c>
      <c r="B73" s="248">
        <v>41</v>
      </c>
      <c r="C73" s="248">
        <v>4</v>
      </c>
      <c r="D73" s="247">
        <v>716</v>
      </c>
      <c r="E73" s="93" t="s">
        <v>809</v>
      </c>
      <c r="F73" s="290"/>
      <c r="G73" s="290"/>
      <c r="H73" s="511"/>
      <c r="I73" s="290">
        <v>8000</v>
      </c>
      <c r="J73" s="549"/>
      <c r="K73" s="360"/>
      <c r="L73" s="291"/>
      <c r="N73" s="184" t="s">
        <v>94</v>
      </c>
    </row>
    <row r="74" spans="1:14" ht="12.75">
      <c r="A74" s="184" t="s">
        <v>156</v>
      </c>
      <c r="B74" s="248">
        <v>41</v>
      </c>
      <c r="C74" s="248">
        <v>5</v>
      </c>
      <c r="D74" s="247">
        <v>716</v>
      </c>
      <c r="E74" s="93" t="s">
        <v>805</v>
      </c>
      <c r="F74" s="290"/>
      <c r="G74" s="290"/>
      <c r="H74" s="511"/>
      <c r="I74" s="290"/>
      <c r="J74" s="549">
        <v>6600</v>
      </c>
      <c r="K74" s="360"/>
      <c r="L74" s="291"/>
      <c r="N74" s="184" t="s">
        <v>156</v>
      </c>
    </row>
    <row r="75" spans="1:14" ht="12.75">
      <c r="A75" s="184" t="s">
        <v>193</v>
      </c>
      <c r="B75" s="248">
        <v>41</v>
      </c>
      <c r="C75" s="248">
        <v>6</v>
      </c>
      <c r="D75" s="247">
        <v>716</v>
      </c>
      <c r="E75" s="93" t="s">
        <v>773</v>
      </c>
      <c r="F75" s="290"/>
      <c r="G75" s="290"/>
      <c r="H75" s="511"/>
      <c r="I75" s="290"/>
      <c r="J75" s="549"/>
      <c r="K75" s="360"/>
      <c r="L75" s="291"/>
      <c r="N75" s="184" t="s">
        <v>193</v>
      </c>
    </row>
    <row r="76" spans="1:14" ht="12.75">
      <c r="A76" s="184" t="s">
        <v>158</v>
      </c>
      <c r="B76" s="248">
        <v>41</v>
      </c>
      <c r="C76" s="248">
        <v>7</v>
      </c>
      <c r="D76" s="247">
        <v>716</v>
      </c>
      <c r="E76" s="93" t="s">
        <v>831</v>
      </c>
      <c r="F76" s="290"/>
      <c r="G76" s="290"/>
      <c r="H76" s="511"/>
      <c r="I76" s="290"/>
      <c r="J76" s="549"/>
      <c r="K76" s="360"/>
      <c r="L76" s="291"/>
      <c r="N76" s="184" t="s">
        <v>158</v>
      </c>
    </row>
    <row r="77" spans="1:14" ht="12.75">
      <c r="A77" s="184" t="s">
        <v>161</v>
      </c>
      <c r="B77" s="248">
        <v>41</v>
      </c>
      <c r="C77" s="248">
        <v>8</v>
      </c>
      <c r="D77" s="247">
        <v>716</v>
      </c>
      <c r="E77" s="93" t="s">
        <v>808</v>
      </c>
      <c r="F77" s="290"/>
      <c r="G77" s="290"/>
      <c r="H77" s="511"/>
      <c r="I77" s="290"/>
      <c r="J77" s="549"/>
      <c r="K77" s="360"/>
      <c r="L77" s="291"/>
      <c r="N77" s="184" t="s">
        <v>161</v>
      </c>
    </row>
    <row r="78" spans="1:14" ht="12.75">
      <c r="A78" s="184" t="s">
        <v>96</v>
      </c>
      <c r="B78" s="248">
        <v>41</v>
      </c>
      <c r="C78" s="248">
        <v>9</v>
      </c>
      <c r="D78" s="247">
        <v>716</v>
      </c>
      <c r="E78" s="93" t="s">
        <v>938</v>
      </c>
      <c r="F78" s="290"/>
      <c r="G78" s="290"/>
      <c r="H78" s="511"/>
      <c r="I78" s="290"/>
      <c r="J78" s="549">
        <v>8400</v>
      </c>
      <c r="K78" s="360"/>
      <c r="L78" s="291"/>
      <c r="N78" s="184" t="s">
        <v>96</v>
      </c>
    </row>
    <row r="79" spans="1:14" ht="12.75">
      <c r="A79" s="184" t="s">
        <v>99</v>
      </c>
      <c r="B79" s="248">
        <v>41</v>
      </c>
      <c r="C79" s="248">
        <v>10</v>
      </c>
      <c r="D79" s="247">
        <v>716</v>
      </c>
      <c r="E79" s="93" t="s">
        <v>807</v>
      </c>
      <c r="F79" s="290"/>
      <c r="G79" s="290"/>
      <c r="H79" s="511"/>
      <c r="I79" s="290"/>
      <c r="J79" s="549">
        <v>0</v>
      </c>
      <c r="K79" s="360">
        <v>10000</v>
      </c>
      <c r="L79" s="291"/>
      <c r="N79" s="184" t="s">
        <v>99</v>
      </c>
    </row>
    <row r="80" spans="1:14" ht="12.75">
      <c r="A80" s="184" t="s">
        <v>100</v>
      </c>
      <c r="B80" s="248">
        <v>41</v>
      </c>
      <c r="C80" s="248">
        <v>11</v>
      </c>
      <c r="D80" s="247">
        <v>716</v>
      </c>
      <c r="E80" s="93" t="s">
        <v>768</v>
      </c>
      <c r="F80" s="290"/>
      <c r="G80" s="290"/>
      <c r="H80" s="624"/>
      <c r="I80" s="587"/>
      <c r="J80" s="625">
        <v>13395</v>
      </c>
      <c r="K80" s="626"/>
      <c r="L80" s="291"/>
      <c r="N80" s="184" t="s">
        <v>100</v>
      </c>
    </row>
    <row r="81" spans="1:14" ht="12.75">
      <c r="A81" s="184" t="s">
        <v>101</v>
      </c>
      <c r="B81" s="248">
        <v>41</v>
      </c>
      <c r="C81" s="484"/>
      <c r="D81" s="247">
        <v>716</v>
      </c>
      <c r="E81" s="93" t="s">
        <v>873</v>
      </c>
      <c r="F81" s="290"/>
      <c r="G81" s="290"/>
      <c r="H81" s="367"/>
      <c r="I81" s="418"/>
      <c r="J81" s="550">
        <v>0</v>
      </c>
      <c r="K81" s="418">
        <v>8500</v>
      </c>
      <c r="L81" s="291"/>
      <c r="N81" s="184" t="s">
        <v>101</v>
      </c>
    </row>
    <row r="82" spans="1:14" ht="12.75">
      <c r="A82" s="184" t="s">
        <v>102</v>
      </c>
      <c r="B82" s="248">
        <v>41</v>
      </c>
      <c r="C82" s="484"/>
      <c r="D82" s="247">
        <v>716</v>
      </c>
      <c r="E82" s="93" t="s">
        <v>956</v>
      </c>
      <c r="F82" s="290"/>
      <c r="G82" s="290"/>
      <c r="H82" s="367"/>
      <c r="I82" s="418"/>
      <c r="J82" s="550">
        <v>17000</v>
      </c>
      <c r="K82" s="418"/>
      <c r="L82" s="291"/>
      <c r="N82" s="184"/>
    </row>
    <row r="83" spans="1:14" s="94" customFormat="1" ht="12.75">
      <c r="A83" s="184" t="s">
        <v>103</v>
      </c>
      <c r="B83" s="90" t="s">
        <v>724</v>
      </c>
      <c r="C83" s="91"/>
      <c r="D83" s="247">
        <v>716</v>
      </c>
      <c r="E83" s="93" t="s">
        <v>874</v>
      </c>
      <c r="F83" s="294">
        <v>0</v>
      </c>
      <c r="G83" s="294"/>
      <c r="H83" s="367"/>
      <c r="I83" s="367"/>
      <c r="J83" s="550">
        <v>5000</v>
      </c>
      <c r="K83" s="367">
        <v>0</v>
      </c>
      <c r="L83" s="295">
        <v>0</v>
      </c>
      <c r="N83" s="184" t="s">
        <v>102</v>
      </c>
    </row>
    <row r="84" spans="1:14" ht="12.75">
      <c r="A84" s="184" t="s">
        <v>104</v>
      </c>
      <c r="B84" s="90" t="s">
        <v>724</v>
      </c>
      <c r="C84" s="91"/>
      <c r="D84" s="247">
        <v>716</v>
      </c>
      <c r="E84" s="93" t="s">
        <v>702</v>
      </c>
      <c r="F84" s="294">
        <v>0</v>
      </c>
      <c r="G84" s="294"/>
      <c r="H84" s="367"/>
      <c r="I84" s="367"/>
      <c r="J84" s="550"/>
      <c r="K84" s="367"/>
      <c r="L84" s="295"/>
      <c r="N84" s="184" t="s">
        <v>103</v>
      </c>
    </row>
    <row r="85" spans="1:14" ht="12.75">
      <c r="A85" s="184" t="s">
        <v>105</v>
      </c>
      <c r="B85" s="90"/>
      <c r="C85" s="104"/>
      <c r="D85" s="684" t="s">
        <v>543</v>
      </c>
      <c r="E85" s="684"/>
      <c r="F85" s="301">
        <f aca="true" t="shared" si="12" ref="F85:L85">SUM(F86:F88)</f>
        <v>0</v>
      </c>
      <c r="G85" s="301">
        <f t="shared" si="12"/>
        <v>0</v>
      </c>
      <c r="H85" s="627">
        <f t="shared" si="12"/>
        <v>18000</v>
      </c>
      <c r="I85" s="627">
        <f t="shared" si="12"/>
        <v>6000</v>
      </c>
      <c r="J85" s="628">
        <f t="shared" si="12"/>
        <v>15000</v>
      </c>
      <c r="K85" s="627">
        <f t="shared" si="12"/>
        <v>15000</v>
      </c>
      <c r="L85" s="301">
        <f t="shared" si="12"/>
        <v>15000</v>
      </c>
      <c r="N85" s="184" t="s">
        <v>104</v>
      </c>
    </row>
    <row r="86" spans="1:14" ht="12.75">
      <c r="A86" s="184" t="s">
        <v>106</v>
      </c>
      <c r="B86" s="90" t="s">
        <v>724</v>
      </c>
      <c r="C86" s="91"/>
      <c r="D86" s="117">
        <v>637005</v>
      </c>
      <c r="E86" s="93" t="s">
        <v>810</v>
      </c>
      <c r="F86" s="294"/>
      <c r="G86" s="294"/>
      <c r="H86" s="293">
        <v>15000</v>
      </c>
      <c r="I86" s="293">
        <v>3000</v>
      </c>
      <c r="J86" s="524"/>
      <c r="K86" s="295"/>
      <c r="L86" s="295"/>
      <c r="N86" s="184" t="s">
        <v>105</v>
      </c>
    </row>
    <row r="87" spans="1:14" ht="12.75">
      <c r="A87" s="184" t="s">
        <v>109</v>
      </c>
      <c r="B87" s="90" t="s">
        <v>724</v>
      </c>
      <c r="C87" s="91"/>
      <c r="D87" s="117">
        <v>716</v>
      </c>
      <c r="E87" s="93" t="s">
        <v>703</v>
      </c>
      <c r="F87" s="294"/>
      <c r="G87" s="294"/>
      <c r="H87" s="293">
        <v>0</v>
      </c>
      <c r="I87" s="293">
        <v>0</v>
      </c>
      <c r="J87" s="524">
        <v>15000</v>
      </c>
      <c r="K87" s="295">
        <v>15000</v>
      </c>
      <c r="L87" s="295">
        <v>15000</v>
      </c>
      <c r="N87" s="184" t="s">
        <v>106</v>
      </c>
    </row>
    <row r="88" spans="1:14" ht="12.75">
      <c r="A88" s="184" t="s">
        <v>112</v>
      </c>
      <c r="B88" s="90" t="s">
        <v>724</v>
      </c>
      <c r="C88" s="91"/>
      <c r="D88" s="117">
        <v>716</v>
      </c>
      <c r="E88" s="93" t="s">
        <v>811</v>
      </c>
      <c r="F88" s="294"/>
      <c r="G88" s="294"/>
      <c r="H88" s="293">
        <v>3000</v>
      </c>
      <c r="I88" s="293">
        <v>3000</v>
      </c>
      <c r="J88" s="524"/>
      <c r="K88" s="295">
        <v>0</v>
      </c>
      <c r="L88" s="295">
        <v>0</v>
      </c>
      <c r="N88" s="184" t="s">
        <v>109</v>
      </c>
    </row>
    <row r="89" spans="1:14" ht="12.75">
      <c r="A89" s="184" t="s">
        <v>114</v>
      </c>
      <c r="B89" s="90"/>
      <c r="C89" s="104"/>
      <c r="D89" s="684" t="s">
        <v>546</v>
      </c>
      <c r="E89" s="684"/>
      <c r="F89" s="301">
        <f aca="true" t="shared" si="13" ref="F89:L89">SUM(F90:F91)</f>
        <v>2400</v>
      </c>
      <c r="G89" s="301">
        <f t="shared" si="13"/>
        <v>2721.55</v>
      </c>
      <c r="H89" s="301">
        <f t="shared" si="13"/>
        <v>5000</v>
      </c>
      <c r="I89" s="301">
        <f t="shared" si="13"/>
        <v>5000</v>
      </c>
      <c r="J89" s="534">
        <f t="shared" si="13"/>
        <v>5000</v>
      </c>
      <c r="K89" s="301">
        <f t="shared" si="13"/>
        <v>5000</v>
      </c>
      <c r="L89" s="301">
        <f t="shared" si="13"/>
        <v>5000</v>
      </c>
      <c r="N89" s="184" t="s">
        <v>112</v>
      </c>
    </row>
    <row r="90" spans="1:14" ht="12.75">
      <c r="A90" s="184" t="s">
        <v>116</v>
      </c>
      <c r="B90" s="90" t="s">
        <v>724</v>
      </c>
      <c r="C90" s="91"/>
      <c r="D90" s="117">
        <v>716</v>
      </c>
      <c r="E90" s="93" t="s">
        <v>547</v>
      </c>
      <c r="F90" s="294">
        <v>2400</v>
      </c>
      <c r="G90" s="294">
        <v>2721.55</v>
      </c>
      <c r="H90" s="293">
        <v>5000</v>
      </c>
      <c r="I90" s="293">
        <v>5000</v>
      </c>
      <c r="J90" s="524">
        <v>5000</v>
      </c>
      <c r="K90" s="295">
        <v>5000</v>
      </c>
      <c r="L90" s="295">
        <v>5000</v>
      </c>
      <c r="N90" s="184" t="s">
        <v>114</v>
      </c>
    </row>
    <row r="91" spans="1:14" ht="12.75">
      <c r="A91" s="184" t="s">
        <v>118</v>
      </c>
      <c r="B91" s="90" t="s">
        <v>724</v>
      </c>
      <c r="C91" s="91"/>
      <c r="D91" s="117">
        <v>716</v>
      </c>
      <c r="E91" s="93" t="s">
        <v>704</v>
      </c>
      <c r="F91" s="294"/>
      <c r="G91" s="294"/>
      <c r="H91" s="293"/>
      <c r="I91" s="293"/>
      <c r="J91" s="524"/>
      <c r="K91" s="295">
        <v>0</v>
      </c>
      <c r="L91" s="295">
        <v>0</v>
      </c>
      <c r="N91" s="184" t="s">
        <v>116</v>
      </c>
    </row>
    <row r="92" spans="1:14" ht="12.75">
      <c r="A92" s="184" t="s">
        <v>120</v>
      </c>
      <c r="B92" s="90"/>
      <c r="C92" s="101"/>
      <c r="D92" s="742" t="s">
        <v>705</v>
      </c>
      <c r="E92" s="742"/>
      <c r="F92" s="301">
        <f aca="true" t="shared" si="14" ref="F92:L92">SUM(F93:F94)</f>
        <v>3151.73</v>
      </c>
      <c r="G92" s="301">
        <f t="shared" si="14"/>
        <v>0</v>
      </c>
      <c r="H92" s="292">
        <f t="shared" si="14"/>
        <v>0</v>
      </c>
      <c r="I92" s="292">
        <f t="shared" si="14"/>
        <v>0</v>
      </c>
      <c r="J92" s="522">
        <f t="shared" si="14"/>
        <v>6000</v>
      </c>
      <c r="K92" s="292">
        <f t="shared" si="14"/>
        <v>4000</v>
      </c>
      <c r="L92" s="292">
        <f t="shared" si="14"/>
        <v>4000</v>
      </c>
      <c r="N92" s="184" t="s">
        <v>118</v>
      </c>
    </row>
    <row r="93" spans="1:14" ht="12.75">
      <c r="A93" s="184" t="s">
        <v>122</v>
      </c>
      <c r="B93" s="90" t="s">
        <v>724</v>
      </c>
      <c r="C93" s="249"/>
      <c r="D93" s="117">
        <v>716</v>
      </c>
      <c r="E93" s="250" t="s">
        <v>706</v>
      </c>
      <c r="F93" s="294">
        <v>2067.48</v>
      </c>
      <c r="G93" s="294"/>
      <c r="H93" s="293"/>
      <c r="I93" s="293"/>
      <c r="J93" s="524">
        <v>1000</v>
      </c>
      <c r="K93" s="295">
        <v>2000</v>
      </c>
      <c r="L93" s="295">
        <v>2000</v>
      </c>
      <c r="N93" s="184" t="s">
        <v>120</v>
      </c>
    </row>
    <row r="94" spans="1:14" ht="12.75">
      <c r="A94" s="184" t="s">
        <v>124</v>
      </c>
      <c r="B94" s="90" t="s">
        <v>724</v>
      </c>
      <c r="C94" s="101"/>
      <c r="D94" s="117">
        <v>716</v>
      </c>
      <c r="E94" s="93" t="s">
        <v>707</v>
      </c>
      <c r="F94" s="294">
        <v>1084.25</v>
      </c>
      <c r="G94" s="294"/>
      <c r="H94" s="293"/>
      <c r="I94" s="293"/>
      <c r="J94" s="524">
        <v>5000</v>
      </c>
      <c r="K94" s="295">
        <v>2000</v>
      </c>
      <c r="L94" s="295">
        <v>2000</v>
      </c>
      <c r="N94" s="184" t="s">
        <v>122</v>
      </c>
    </row>
    <row r="95" spans="1:14" ht="12.75">
      <c r="A95" s="184" t="s">
        <v>126</v>
      </c>
      <c r="B95" s="90"/>
      <c r="C95" s="101"/>
      <c r="D95" s="684" t="s">
        <v>414</v>
      </c>
      <c r="E95" s="684"/>
      <c r="F95" s="301">
        <f aca="true" t="shared" si="15" ref="F95:L95">SUM(F96:F112)</f>
        <v>54240.01999999999</v>
      </c>
      <c r="G95" s="301">
        <f t="shared" si="15"/>
        <v>21527.89</v>
      </c>
      <c r="H95" s="301">
        <f t="shared" si="15"/>
        <v>65000</v>
      </c>
      <c r="I95" s="301">
        <f t="shared" si="15"/>
        <v>1827791</v>
      </c>
      <c r="J95" s="534">
        <f t="shared" si="15"/>
        <v>10000</v>
      </c>
      <c r="K95" s="301">
        <f t="shared" si="15"/>
        <v>70000</v>
      </c>
      <c r="L95" s="301">
        <f t="shared" si="15"/>
        <v>70000</v>
      </c>
      <c r="N95" s="184" t="s">
        <v>124</v>
      </c>
    </row>
    <row r="96" spans="1:14" ht="12.75">
      <c r="A96" s="184" t="s">
        <v>128</v>
      </c>
      <c r="B96" s="90" t="s">
        <v>724</v>
      </c>
      <c r="C96" s="91"/>
      <c r="D96" s="117">
        <v>717003</v>
      </c>
      <c r="E96" s="93" t="s">
        <v>836</v>
      </c>
      <c r="F96" s="294"/>
      <c r="G96" s="294"/>
      <c r="H96" s="293">
        <v>50000</v>
      </c>
      <c r="I96" s="293">
        <v>6369</v>
      </c>
      <c r="J96" s="524"/>
      <c r="K96" s="295">
        <v>50000</v>
      </c>
      <c r="L96" s="295">
        <v>50000</v>
      </c>
      <c r="N96" s="184" t="s">
        <v>126</v>
      </c>
    </row>
    <row r="97" spans="1:14" ht="12.75">
      <c r="A97" s="184" t="s">
        <v>130</v>
      </c>
      <c r="B97" s="90" t="s">
        <v>781</v>
      </c>
      <c r="C97" s="91"/>
      <c r="D97" s="117">
        <v>717001</v>
      </c>
      <c r="E97" s="93" t="s">
        <v>774</v>
      </c>
      <c r="F97" s="294"/>
      <c r="G97" s="294"/>
      <c r="H97" s="293"/>
      <c r="I97" s="293">
        <v>1086150</v>
      </c>
      <c r="J97" s="524"/>
      <c r="K97" s="295"/>
      <c r="L97" s="295"/>
      <c r="N97" s="184" t="s">
        <v>128</v>
      </c>
    </row>
    <row r="98" spans="1:14" ht="12.75">
      <c r="A98" s="184" t="s">
        <v>131</v>
      </c>
      <c r="B98" s="90" t="s">
        <v>723</v>
      </c>
      <c r="C98" s="91"/>
      <c r="D98" s="117">
        <v>717001</v>
      </c>
      <c r="E98" s="93" t="s">
        <v>775</v>
      </c>
      <c r="F98" s="294"/>
      <c r="G98" s="294"/>
      <c r="H98" s="293"/>
      <c r="I98" s="293">
        <v>584850</v>
      </c>
      <c r="J98" s="524"/>
      <c r="K98" s="295"/>
      <c r="L98" s="295"/>
      <c r="N98" s="184" t="s">
        <v>130</v>
      </c>
    </row>
    <row r="99" spans="1:14" ht="12.75">
      <c r="A99" s="184" t="s">
        <v>213</v>
      </c>
      <c r="B99" s="90" t="s">
        <v>723</v>
      </c>
      <c r="C99" s="91"/>
      <c r="D99" s="117">
        <v>717001</v>
      </c>
      <c r="E99" s="93" t="s">
        <v>776</v>
      </c>
      <c r="F99" s="294"/>
      <c r="G99" s="294"/>
      <c r="H99" s="293"/>
      <c r="I99" s="293">
        <v>75980</v>
      </c>
      <c r="J99" s="524"/>
      <c r="K99" s="295"/>
      <c r="L99" s="295"/>
      <c r="N99" s="184" t="s">
        <v>131</v>
      </c>
    </row>
    <row r="100" spans="1:14" ht="12.75">
      <c r="A100" s="184" t="s">
        <v>133</v>
      </c>
      <c r="B100" s="90" t="s">
        <v>779</v>
      </c>
      <c r="C100" s="91"/>
      <c r="D100" s="117">
        <v>717001</v>
      </c>
      <c r="E100" s="93" t="s">
        <v>777</v>
      </c>
      <c r="F100" s="294"/>
      <c r="G100" s="294"/>
      <c r="H100" s="293"/>
      <c r="I100" s="293">
        <v>33111</v>
      </c>
      <c r="J100" s="524"/>
      <c r="K100" s="295"/>
      <c r="L100" s="295"/>
      <c r="N100" s="184" t="s">
        <v>213</v>
      </c>
    </row>
    <row r="101" spans="1:14" ht="12.75">
      <c r="A101" s="184" t="s">
        <v>172</v>
      </c>
      <c r="B101" s="90" t="s">
        <v>724</v>
      </c>
      <c r="C101" s="91"/>
      <c r="D101" s="117">
        <v>717001</v>
      </c>
      <c r="E101" s="93" t="s">
        <v>845</v>
      </c>
      <c r="F101" s="294"/>
      <c r="G101" s="294">
        <v>5589.53</v>
      </c>
      <c r="H101" s="293"/>
      <c r="I101" s="293">
        <v>2597</v>
      </c>
      <c r="J101" s="524"/>
      <c r="K101" s="295">
        <v>5000</v>
      </c>
      <c r="L101" s="295">
        <v>5000</v>
      </c>
      <c r="N101" s="184" t="s">
        <v>133</v>
      </c>
    </row>
    <row r="102" spans="1:14" ht="12.75">
      <c r="A102" s="184" t="s">
        <v>134</v>
      </c>
      <c r="B102" s="90" t="s">
        <v>723</v>
      </c>
      <c r="C102" s="91"/>
      <c r="D102" s="117">
        <v>717001</v>
      </c>
      <c r="E102" s="93" t="s">
        <v>701</v>
      </c>
      <c r="F102" s="294"/>
      <c r="G102" s="294"/>
      <c r="H102" s="293">
        <v>15000</v>
      </c>
      <c r="I102" s="293">
        <v>25000</v>
      </c>
      <c r="J102" s="524"/>
      <c r="K102" s="295"/>
      <c r="L102" s="295"/>
      <c r="N102" s="184" t="s">
        <v>172</v>
      </c>
    </row>
    <row r="103" spans="1:14" ht="12.75">
      <c r="A103" s="184" t="s">
        <v>135</v>
      </c>
      <c r="B103" s="90" t="s">
        <v>724</v>
      </c>
      <c r="C103" s="91"/>
      <c r="D103" s="117">
        <v>717001</v>
      </c>
      <c r="E103" s="93" t="s">
        <v>701</v>
      </c>
      <c r="F103" s="294"/>
      <c r="G103" s="294"/>
      <c r="H103" s="293"/>
      <c r="I103" s="293">
        <v>11700</v>
      </c>
      <c r="J103" s="524"/>
      <c r="K103" s="295"/>
      <c r="L103" s="295"/>
      <c r="N103" s="184" t="s">
        <v>134</v>
      </c>
    </row>
    <row r="104" spans="1:14" ht="12.75">
      <c r="A104" s="184" t="s">
        <v>136</v>
      </c>
      <c r="B104" s="90" t="s">
        <v>779</v>
      </c>
      <c r="C104" s="91"/>
      <c r="D104" s="117">
        <v>717001</v>
      </c>
      <c r="E104" s="93" t="s">
        <v>845</v>
      </c>
      <c r="F104" s="294"/>
      <c r="G104" s="294">
        <v>2000</v>
      </c>
      <c r="H104" s="293"/>
      <c r="I104" s="293"/>
      <c r="J104" s="524"/>
      <c r="K104" s="295"/>
      <c r="L104" s="295"/>
      <c r="N104" s="184" t="s">
        <v>135</v>
      </c>
    </row>
    <row r="105" spans="1:14" ht="12.75">
      <c r="A105" s="184" t="s">
        <v>177</v>
      </c>
      <c r="B105" s="90" t="s">
        <v>724</v>
      </c>
      <c r="C105" s="91"/>
      <c r="D105" s="117">
        <v>717001</v>
      </c>
      <c r="E105" s="93" t="s">
        <v>708</v>
      </c>
      <c r="F105" s="294">
        <v>24735.84</v>
      </c>
      <c r="G105" s="294"/>
      <c r="H105" s="293"/>
      <c r="I105" s="293"/>
      <c r="J105" s="524"/>
      <c r="K105" s="295"/>
      <c r="L105" s="295"/>
      <c r="N105" s="184" t="s">
        <v>136</v>
      </c>
    </row>
    <row r="106" spans="1:14" ht="12.75">
      <c r="A106" s="184" t="s">
        <v>180</v>
      </c>
      <c r="B106" s="90" t="s">
        <v>724</v>
      </c>
      <c r="C106" s="91"/>
      <c r="D106" s="117">
        <v>717001</v>
      </c>
      <c r="E106" s="93" t="s">
        <v>780</v>
      </c>
      <c r="F106" s="294"/>
      <c r="G106" s="294">
        <v>13938.36</v>
      </c>
      <c r="H106" s="293"/>
      <c r="I106" s="293">
        <v>2034</v>
      </c>
      <c r="J106" s="524"/>
      <c r="K106" s="295">
        <v>15000</v>
      </c>
      <c r="L106" s="295">
        <v>15000</v>
      </c>
      <c r="N106" s="184" t="s">
        <v>177</v>
      </c>
    </row>
    <row r="107" spans="1:14" ht="12.75">
      <c r="A107" s="184" t="s">
        <v>182</v>
      </c>
      <c r="B107" s="90" t="s">
        <v>724</v>
      </c>
      <c r="C107" s="91"/>
      <c r="D107" s="117">
        <v>717002</v>
      </c>
      <c r="E107" s="93" t="s">
        <v>709</v>
      </c>
      <c r="F107" s="294">
        <v>9493.36</v>
      </c>
      <c r="G107" s="294"/>
      <c r="H107" s="293"/>
      <c r="I107" s="293"/>
      <c r="J107" s="524"/>
      <c r="K107" s="295">
        <v>0</v>
      </c>
      <c r="L107" s="295"/>
      <c r="N107" s="184" t="s">
        <v>180</v>
      </c>
    </row>
    <row r="108" spans="1:14" ht="12.75">
      <c r="A108" s="184" t="s">
        <v>138</v>
      </c>
      <c r="B108" s="90" t="s">
        <v>724</v>
      </c>
      <c r="C108" s="91"/>
      <c r="D108" s="117">
        <v>717003</v>
      </c>
      <c r="E108" s="93" t="s">
        <v>943</v>
      </c>
      <c r="F108" s="294">
        <v>18675.48</v>
      </c>
      <c r="G108" s="294"/>
      <c r="H108" s="293"/>
      <c r="I108" s="293"/>
      <c r="J108" s="524">
        <v>10000</v>
      </c>
      <c r="K108" s="295"/>
      <c r="L108" s="295"/>
      <c r="N108" s="184" t="s">
        <v>182</v>
      </c>
    </row>
    <row r="109" spans="1:14" ht="12.75">
      <c r="A109" s="184" t="s">
        <v>215</v>
      </c>
      <c r="B109" s="90" t="s">
        <v>724</v>
      </c>
      <c r="C109" s="91"/>
      <c r="D109" s="117">
        <v>717002</v>
      </c>
      <c r="E109" s="93" t="s">
        <v>710</v>
      </c>
      <c r="F109" s="294">
        <v>0</v>
      </c>
      <c r="G109" s="294"/>
      <c r="H109" s="293"/>
      <c r="I109" s="293"/>
      <c r="J109" s="524"/>
      <c r="K109" s="295"/>
      <c r="L109" s="295"/>
      <c r="N109" s="184" t="s">
        <v>138</v>
      </c>
    </row>
    <row r="110" spans="1:12" ht="12.75">
      <c r="A110" s="184" t="s">
        <v>140</v>
      </c>
      <c r="B110" s="251" t="s">
        <v>724</v>
      </c>
      <c r="C110" s="252"/>
      <c r="D110" s="253">
        <v>717001</v>
      </c>
      <c r="E110" s="254" t="s">
        <v>816</v>
      </c>
      <c r="F110" s="302"/>
      <c r="G110" s="302"/>
      <c r="H110" s="326"/>
      <c r="I110" s="293"/>
      <c r="J110" s="535"/>
      <c r="K110" s="303">
        <v>0</v>
      </c>
      <c r="L110" s="303">
        <v>0</v>
      </c>
    </row>
    <row r="111" spans="1:12" ht="12.75">
      <c r="A111" s="184" t="s">
        <v>141</v>
      </c>
      <c r="B111" s="91" t="s">
        <v>724</v>
      </c>
      <c r="C111" s="91"/>
      <c r="D111" s="117">
        <v>717002</v>
      </c>
      <c r="E111" s="91" t="s">
        <v>954</v>
      </c>
      <c r="F111" s="294"/>
      <c r="G111" s="294"/>
      <c r="H111" s="293"/>
      <c r="I111" s="293"/>
      <c r="J111" s="524"/>
      <c r="K111" s="293"/>
      <c r="L111" s="293"/>
    </row>
    <row r="112" spans="1:12" ht="12.75">
      <c r="A112" s="184" t="s">
        <v>142</v>
      </c>
      <c r="B112" s="91" t="s">
        <v>724</v>
      </c>
      <c r="C112" s="91"/>
      <c r="D112" s="117">
        <v>717001</v>
      </c>
      <c r="E112" s="91" t="s">
        <v>725</v>
      </c>
      <c r="F112" s="294">
        <v>1335.34</v>
      </c>
      <c r="G112" s="294"/>
      <c r="H112" s="293"/>
      <c r="I112" s="293"/>
      <c r="J112" s="524"/>
      <c r="K112" s="293"/>
      <c r="L112" s="293"/>
    </row>
    <row r="113" ht="12.75">
      <c r="E113" s="131"/>
    </row>
  </sheetData>
  <sheetProtection selectLockedCells="1" selectUnlockedCells="1"/>
  <mergeCells count="42">
    <mergeCell ref="D95:E95"/>
    <mergeCell ref="F61:F62"/>
    <mergeCell ref="G61:G62"/>
    <mergeCell ref="D65:E65"/>
    <mergeCell ref="D85:E85"/>
    <mergeCell ref="C64:E64"/>
    <mergeCell ref="D66:E66"/>
    <mergeCell ref="D89:E89"/>
    <mergeCell ref="D92:E92"/>
    <mergeCell ref="B59:C62"/>
    <mergeCell ref="B63:E63"/>
    <mergeCell ref="F4:L4"/>
    <mergeCell ref="K5:K6"/>
    <mergeCell ref="D20:E20"/>
    <mergeCell ref="A57:G57"/>
    <mergeCell ref="A59:A62"/>
    <mergeCell ref="H61:H62"/>
    <mergeCell ref="D9:E9"/>
    <mergeCell ref="K61:K62"/>
    <mergeCell ref="H5:H6"/>
    <mergeCell ref="B7:E7"/>
    <mergeCell ref="C8:E8"/>
    <mergeCell ref="D24:E24"/>
    <mergeCell ref="A1:K1"/>
    <mergeCell ref="A3:A6"/>
    <mergeCell ref="B3:C6"/>
    <mergeCell ref="D3:E6"/>
    <mergeCell ref="F3:L3"/>
    <mergeCell ref="I5:I6"/>
    <mergeCell ref="F5:F6"/>
    <mergeCell ref="J5:J6"/>
    <mergeCell ref="L5:L6"/>
    <mergeCell ref="G5:G6"/>
    <mergeCell ref="F60:L60"/>
    <mergeCell ref="I61:I62"/>
    <mergeCell ref="N59:N62"/>
    <mergeCell ref="D59:E62"/>
    <mergeCell ref="F59:L59"/>
    <mergeCell ref="J61:J62"/>
    <mergeCell ref="L61:L62"/>
    <mergeCell ref="D10:E10"/>
    <mergeCell ref="D14:E14"/>
  </mergeCells>
  <printOptions horizontalCentered="1"/>
  <pageMargins left="0.2362204724409449" right="0.2362204724409449" top="0.7874015748031497" bottom="0" header="0.5118110236220472" footer="0.5118110236220472"/>
  <pageSetup fitToHeight="2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zoomScale="110" zoomScaleNormal="110" zoomScalePageLayoutView="0" workbookViewId="0" topLeftCell="A1">
      <selection activeCell="A20" sqref="A20:A77"/>
    </sheetView>
  </sheetViews>
  <sheetFormatPr defaultColWidth="11.57421875" defaultRowHeight="12.75"/>
  <cols>
    <col min="1" max="1" width="3.421875" style="154" customWidth="1"/>
    <col min="2" max="2" width="4.00390625" style="154" bestFit="1" customWidth="1"/>
    <col min="3" max="3" width="5.7109375" style="154" customWidth="1"/>
    <col min="4" max="4" width="7.00390625" style="154" customWidth="1"/>
    <col min="5" max="5" width="37.140625" style="154" customWidth="1"/>
    <col min="6" max="6" width="13.28125" style="189" customWidth="1"/>
    <col min="7" max="7" width="13.57421875" style="189" customWidth="1"/>
    <col min="8" max="8" width="12.28125" style="190" customWidth="1"/>
    <col min="9" max="9" width="11.57421875" style="190" customWidth="1"/>
    <col min="10" max="10" width="11.7109375" style="529" customWidth="1"/>
    <col min="11" max="11" width="11.421875" style="190" customWidth="1"/>
    <col min="12" max="12" width="13.421875" style="190" customWidth="1"/>
    <col min="13" max="13" width="11.57421875" style="0" customWidth="1"/>
    <col min="14" max="14" width="16.421875" style="0" customWidth="1"/>
  </cols>
  <sheetData>
    <row r="1" spans="1:11" ht="20.25" customHeight="1">
      <c r="A1" s="750" t="s">
        <v>551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</row>
    <row r="2" spans="1:12" ht="13.5" thickBot="1">
      <c r="A2" s="74"/>
      <c r="B2" s="74"/>
      <c r="C2" s="74"/>
      <c r="D2" s="74"/>
      <c r="E2" s="74"/>
      <c r="F2" s="191"/>
      <c r="G2" s="191"/>
      <c r="H2" s="191"/>
      <c r="I2" s="191"/>
      <c r="J2" s="515"/>
      <c r="K2" s="191"/>
      <c r="L2" s="191"/>
    </row>
    <row r="3" spans="1:12" ht="12.75" customHeight="1" thickBot="1">
      <c r="A3" s="659"/>
      <c r="B3" s="660" t="s">
        <v>70</v>
      </c>
      <c r="C3" s="660"/>
      <c r="D3" s="661" t="s">
        <v>71</v>
      </c>
      <c r="E3" s="661"/>
      <c r="F3" s="751" t="s">
        <v>72</v>
      </c>
      <c r="G3" s="751"/>
      <c r="H3" s="751"/>
      <c r="I3" s="751"/>
      <c r="J3" s="751"/>
      <c r="K3" s="751"/>
      <c r="L3" s="751"/>
    </row>
    <row r="4" spans="1:12" ht="13.5" customHeight="1" thickBot="1">
      <c r="A4" s="659"/>
      <c r="B4" s="659"/>
      <c r="C4" s="660"/>
      <c r="D4" s="661"/>
      <c r="E4" s="661"/>
      <c r="F4" s="752" t="s">
        <v>20</v>
      </c>
      <c r="G4" s="752"/>
      <c r="H4" s="752"/>
      <c r="I4" s="752"/>
      <c r="J4" s="752"/>
      <c r="K4" s="752"/>
      <c r="L4" s="752"/>
    </row>
    <row r="5" spans="1:12" ht="12.75" customHeight="1" thickBot="1">
      <c r="A5" s="659"/>
      <c r="B5" s="659"/>
      <c r="C5" s="660"/>
      <c r="D5" s="661"/>
      <c r="E5" s="661"/>
      <c r="F5" s="753" t="s">
        <v>756</v>
      </c>
      <c r="G5" s="753" t="s">
        <v>838</v>
      </c>
      <c r="H5" s="754" t="s">
        <v>839</v>
      </c>
      <c r="I5" s="754" t="s">
        <v>840</v>
      </c>
      <c r="J5" s="746" t="s">
        <v>732</v>
      </c>
      <c r="K5" s="747" t="s">
        <v>765</v>
      </c>
      <c r="L5" s="747" t="s">
        <v>841</v>
      </c>
    </row>
    <row r="6" spans="1:12" ht="48" customHeight="1" thickBot="1">
      <c r="A6" s="659"/>
      <c r="B6" s="659"/>
      <c r="C6" s="660"/>
      <c r="D6" s="661"/>
      <c r="E6" s="661"/>
      <c r="F6" s="753"/>
      <c r="G6" s="753"/>
      <c r="H6" s="754"/>
      <c r="I6" s="754"/>
      <c r="J6" s="746"/>
      <c r="K6" s="747"/>
      <c r="L6" s="747"/>
    </row>
    <row r="7" spans="1:12" ht="28.5" customHeight="1" thickBot="1">
      <c r="A7" s="192"/>
      <c r="B7" s="748" t="s">
        <v>552</v>
      </c>
      <c r="C7" s="748"/>
      <c r="D7" s="748"/>
      <c r="E7" s="748"/>
      <c r="F7" s="285">
        <f aca="true" t="shared" si="0" ref="F7:L7">F8+F50+F73</f>
        <v>378647.7800000001</v>
      </c>
      <c r="G7" s="285">
        <f t="shared" si="0"/>
        <v>384447.38999999996</v>
      </c>
      <c r="H7" s="285">
        <f t="shared" si="0"/>
        <v>453300</v>
      </c>
      <c r="I7" s="285">
        <f t="shared" si="0"/>
        <v>512300</v>
      </c>
      <c r="J7" s="516">
        <f t="shared" si="0"/>
        <v>470362</v>
      </c>
      <c r="K7" s="285">
        <f t="shared" si="0"/>
        <v>412100</v>
      </c>
      <c r="L7" s="285">
        <f t="shared" si="0"/>
        <v>414000</v>
      </c>
    </row>
    <row r="8" spans="1:12" ht="13.5" thickBot="1">
      <c r="A8" s="150" t="s">
        <v>74</v>
      </c>
      <c r="B8" s="193" t="s">
        <v>553</v>
      </c>
      <c r="C8" s="749" t="s">
        <v>554</v>
      </c>
      <c r="D8" s="749"/>
      <c r="E8" s="749"/>
      <c r="F8" s="345">
        <f aca="true" t="shared" si="1" ref="F8:L8">SUM(F9+F20+F37+F39)</f>
        <v>331672.22000000003</v>
      </c>
      <c r="G8" s="345">
        <f t="shared" si="1"/>
        <v>329084.14999999997</v>
      </c>
      <c r="H8" s="345">
        <f t="shared" si="1"/>
        <v>376800</v>
      </c>
      <c r="I8" s="345">
        <f t="shared" si="1"/>
        <v>432800</v>
      </c>
      <c r="J8" s="517">
        <f t="shared" si="1"/>
        <v>385942</v>
      </c>
      <c r="K8" s="345">
        <f t="shared" si="1"/>
        <v>334400</v>
      </c>
      <c r="L8" s="345">
        <f t="shared" si="1"/>
        <v>336300</v>
      </c>
    </row>
    <row r="9" spans="1:12" ht="13.5" thickBot="1">
      <c r="A9" s="150" t="s">
        <v>77</v>
      </c>
      <c r="B9" s="194"/>
      <c r="C9" s="82" t="s">
        <v>555</v>
      </c>
      <c r="D9" s="651" t="s">
        <v>556</v>
      </c>
      <c r="E9" s="651"/>
      <c r="F9" s="288">
        <f aca="true" t="shared" si="2" ref="F9:L9">SUM(F10:F19)</f>
        <v>269495.47000000003</v>
      </c>
      <c r="G9" s="288">
        <f t="shared" si="2"/>
        <v>263248.76</v>
      </c>
      <c r="H9" s="288">
        <f t="shared" si="2"/>
        <v>299000</v>
      </c>
      <c r="I9" s="288">
        <f t="shared" si="2"/>
        <v>357000</v>
      </c>
      <c r="J9" s="518">
        <f t="shared" si="2"/>
        <v>305500</v>
      </c>
      <c r="K9" s="288">
        <f t="shared" si="2"/>
        <v>253000</v>
      </c>
      <c r="L9" s="288">
        <f t="shared" si="2"/>
        <v>255000</v>
      </c>
    </row>
    <row r="10" spans="1:12" ht="13.5" thickBot="1">
      <c r="A10" s="150" t="s">
        <v>80</v>
      </c>
      <c r="B10" s="495">
        <v>41</v>
      </c>
      <c r="C10" s="91"/>
      <c r="D10" s="117">
        <v>637004</v>
      </c>
      <c r="E10" s="93" t="s">
        <v>863</v>
      </c>
      <c r="F10" s="293">
        <v>166440.29</v>
      </c>
      <c r="G10" s="293">
        <v>155658.42</v>
      </c>
      <c r="H10" s="289">
        <v>170000</v>
      </c>
      <c r="I10" s="289">
        <v>263000</v>
      </c>
      <c r="J10" s="519">
        <v>245000</v>
      </c>
      <c r="K10" s="289">
        <v>145000</v>
      </c>
      <c r="L10" s="289">
        <v>145000</v>
      </c>
    </row>
    <row r="11" spans="1:12" ht="13.5" thickBot="1">
      <c r="A11" s="150" t="s">
        <v>82</v>
      </c>
      <c r="B11" s="219">
        <v>41</v>
      </c>
      <c r="C11" s="85"/>
      <c r="D11" s="110">
        <v>633006</v>
      </c>
      <c r="E11" s="196" t="s">
        <v>864</v>
      </c>
      <c r="F11" s="293">
        <v>4225.32</v>
      </c>
      <c r="G11" s="293">
        <v>5162.56</v>
      </c>
      <c r="H11" s="289">
        <v>6000</v>
      </c>
      <c r="I11" s="289">
        <v>6000</v>
      </c>
      <c r="J11" s="519">
        <v>9000</v>
      </c>
      <c r="K11" s="289">
        <v>2000</v>
      </c>
      <c r="L11" s="289">
        <v>2000</v>
      </c>
    </row>
    <row r="12" spans="1:12" ht="13.5" thickBot="1">
      <c r="A12" s="150" t="s">
        <v>84</v>
      </c>
      <c r="B12" s="219">
        <v>41</v>
      </c>
      <c r="C12" s="85"/>
      <c r="D12" s="110">
        <v>637012</v>
      </c>
      <c r="E12" s="87" t="s">
        <v>557</v>
      </c>
      <c r="F12" s="293">
        <v>89537.43</v>
      </c>
      <c r="G12" s="293">
        <v>91665.48</v>
      </c>
      <c r="H12" s="289">
        <v>93000</v>
      </c>
      <c r="I12" s="289">
        <v>0</v>
      </c>
      <c r="J12" s="519">
        <v>1500</v>
      </c>
      <c r="K12" s="289">
        <v>88000</v>
      </c>
      <c r="L12" s="289">
        <v>90000</v>
      </c>
    </row>
    <row r="13" spans="1:12" ht="13.5" thickBot="1">
      <c r="A13" s="150" t="s">
        <v>86</v>
      </c>
      <c r="B13" s="219">
        <v>41</v>
      </c>
      <c r="C13" s="85"/>
      <c r="D13" s="110">
        <v>637004</v>
      </c>
      <c r="E13" s="87" t="s">
        <v>558</v>
      </c>
      <c r="F13" s="293">
        <v>5900.04</v>
      </c>
      <c r="G13" s="293">
        <v>6355.58</v>
      </c>
      <c r="H13" s="289">
        <v>9000</v>
      </c>
      <c r="I13" s="289">
        <v>9000</v>
      </c>
      <c r="J13" s="519">
        <v>0</v>
      </c>
      <c r="K13" s="289">
        <v>7000</v>
      </c>
      <c r="L13" s="289">
        <v>7000</v>
      </c>
    </row>
    <row r="14" spans="1:12" ht="13.5" thickBot="1">
      <c r="A14" s="150" t="s">
        <v>88</v>
      </c>
      <c r="B14" s="219">
        <v>41</v>
      </c>
      <c r="C14" s="85"/>
      <c r="D14" s="110">
        <v>637004</v>
      </c>
      <c r="E14" s="87" t="s">
        <v>559</v>
      </c>
      <c r="F14" s="293">
        <v>2993.34</v>
      </c>
      <c r="G14" s="293">
        <v>2572.7</v>
      </c>
      <c r="H14" s="289">
        <v>2500</v>
      </c>
      <c r="I14" s="289">
        <v>2500</v>
      </c>
      <c r="J14" s="519">
        <v>2500</v>
      </c>
      <c r="K14" s="289">
        <v>4000</v>
      </c>
      <c r="L14" s="289">
        <v>4000</v>
      </c>
    </row>
    <row r="15" spans="1:12" s="94" customFormat="1" ht="13.5" thickBot="1">
      <c r="A15" s="610" t="s">
        <v>90</v>
      </c>
      <c r="B15" s="495">
        <v>41</v>
      </c>
      <c r="C15" s="91"/>
      <c r="D15" s="117">
        <v>637004</v>
      </c>
      <c r="E15" s="93" t="s">
        <v>560</v>
      </c>
      <c r="F15" s="293">
        <v>0</v>
      </c>
      <c r="G15" s="293">
        <v>0</v>
      </c>
      <c r="H15" s="293">
        <v>5000</v>
      </c>
      <c r="I15" s="293">
        <v>5000</v>
      </c>
      <c r="J15" s="524">
        <v>30000</v>
      </c>
      <c r="K15" s="293">
        <v>5000</v>
      </c>
      <c r="L15" s="293">
        <v>5000</v>
      </c>
    </row>
    <row r="16" spans="1:12" ht="13.5" thickBot="1">
      <c r="A16" s="610" t="s">
        <v>931</v>
      </c>
      <c r="B16" s="219"/>
      <c r="C16" s="85"/>
      <c r="D16" s="110">
        <v>637004</v>
      </c>
      <c r="E16" s="87" t="s">
        <v>934</v>
      </c>
      <c r="F16" s="293"/>
      <c r="G16" s="293"/>
      <c r="H16" s="289"/>
      <c r="I16" s="289">
        <v>70000</v>
      </c>
      <c r="J16" s="519"/>
      <c r="K16" s="289"/>
      <c r="L16" s="289"/>
    </row>
    <row r="17" spans="1:12" ht="13.5" thickBot="1">
      <c r="A17" s="610" t="s">
        <v>150</v>
      </c>
      <c r="B17" s="219"/>
      <c r="C17" s="85"/>
      <c r="D17" s="110">
        <v>633006</v>
      </c>
      <c r="E17" s="87" t="s">
        <v>952</v>
      </c>
      <c r="F17" s="293"/>
      <c r="G17" s="293"/>
      <c r="H17" s="289"/>
      <c r="I17" s="289"/>
      <c r="J17" s="519">
        <v>4000</v>
      </c>
      <c r="K17" s="289"/>
      <c r="L17" s="289"/>
    </row>
    <row r="18" spans="1:12" ht="13.5" thickBot="1">
      <c r="A18" s="610" t="s">
        <v>932</v>
      </c>
      <c r="B18" s="219">
        <v>41</v>
      </c>
      <c r="C18" s="85"/>
      <c r="D18" s="110">
        <v>637004</v>
      </c>
      <c r="E18" s="87" t="s">
        <v>561</v>
      </c>
      <c r="F18" s="293">
        <v>399.05</v>
      </c>
      <c r="G18" s="293">
        <v>1834.02</v>
      </c>
      <c r="H18" s="289">
        <v>1500</v>
      </c>
      <c r="I18" s="289">
        <v>1500</v>
      </c>
      <c r="J18" s="519">
        <v>1500</v>
      </c>
      <c r="K18" s="289">
        <v>2000</v>
      </c>
      <c r="L18" s="289">
        <v>2000</v>
      </c>
    </row>
    <row r="19" spans="1:12" ht="13.5" thickBot="1">
      <c r="A19" s="610" t="s">
        <v>933</v>
      </c>
      <c r="B19" s="219">
        <v>41</v>
      </c>
      <c r="C19" s="85"/>
      <c r="D19" s="110">
        <v>633006</v>
      </c>
      <c r="E19" s="196" t="s">
        <v>834</v>
      </c>
      <c r="F19" s="360"/>
      <c r="G19" s="360"/>
      <c r="H19" s="403">
        <v>12000</v>
      </c>
      <c r="I19" s="289">
        <v>0</v>
      </c>
      <c r="J19" s="520">
        <v>12000</v>
      </c>
      <c r="K19" s="403"/>
      <c r="L19" s="403"/>
    </row>
    <row r="20" spans="1:12" ht="13.5" thickBot="1">
      <c r="A20" s="610" t="s">
        <v>158</v>
      </c>
      <c r="B20" s="194"/>
      <c r="C20" s="82" t="s">
        <v>562</v>
      </c>
      <c r="D20" s="651" t="s">
        <v>563</v>
      </c>
      <c r="E20" s="651"/>
      <c r="F20" s="297">
        <f aca="true" t="shared" si="3" ref="F20:L20">F21</f>
        <v>30355.49</v>
      </c>
      <c r="G20" s="297">
        <f t="shared" si="3"/>
        <v>31607.97</v>
      </c>
      <c r="H20" s="297">
        <f t="shared" si="3"/>
        <v>35400</v>
      </c>
      <c r="I20" s="297">
        <f t="shared" si="3"/>
        <v>35400</v>
      </c>
      <c r="J20" s="297">
        <f t="shared" si="3"/>
        <v>36500</v>
      </c>
      <c r="K20" s="297">
        <f t="shared" si="3"/>
        <v>38000</v>
      </c>
      <c r="L20" s="297">
        <f t="shared" si="3"/>
        <v>37900</v>
      </c>
    </row>
    <row r="21" spans="1:12" ht="13.5" thickBot="1">
      <c r="A21" s="610" t="s">
        <v>161</v>
      </c>
      <c r="B21" s="194"/>
      <c r="C21" s="85"/>
      <c r="D21" s="85"/>
      <c r="E21" s="88" t="s">
        <v>564</v>
      </c>
      <c r="F21" s="292">
        <f aca="true" t="shared" si="4" ref="F21:L21">SUM(F22:F36)</f>
        <v>30355.49</v>
      </c>
      <c r="G21" s="292">
        <f t="shared" si="4"/>
        <v>31607.97</v>
      </c>
      <c r="H21" s="292">
        <f t="shared" si="4"/>
        <v>35400</v>
      </c>
      <c r="I21" s="292">
        <f t="shared" si="4"/>
        <v>35400</v>
      </c>
      <c r="J21" s="522">
        <f t="shared" si="4"/>
        <v>36500</v>
      </c>
      <c r="K21" s="292">
        <f t="shared" si="4"/>
        <v>38000</v>
      </c>
      <c r="L21" s="292">
        <f t="shared" si="4"/>
        <v>37900</v>
      </c>
    </row>
    <row r="22" spans="1:12" ht="13.5" thickBot="1">
      <c r="A22" s="610" t="s">
        <v>96</v>
      </c>
      <c r="B22" s="219">
        <v>41</v>
      </c>
      <c r="C22" s="127"/>
      <c r="D22" s="86">
        <v>611</v>
      </c>
      <c r="E22" s="87" t="s">
        <v>565</v>
      </c>
      <c r="F22" s="289">
        <v>11179.36</v>
      </c>
      <c r="G22" s="289">
        <v>11842.3</v>
      </c>
      <c r="H22" s="289">
        <v>12000</v>
      </c>
      <c r="I22" s="289">
        <v>12000</v>
      </c>
      <c r="J22" s="519">
        <v>13000</v>
      </c>
      <c r="K22" s="289">
        <v>13000</v>
      </c>
      <c r="L22" s="289">
        <v>13000</v>
      </c>
    </row>
    <row r="23" spans="1:12" ht="13.5" thickBot="1">
      <c r="A23" s="610" t="s">
        <v>99</v>
      </c>
      <c r="B23" s="219">
        <v>41</v>
      </c>
      <c r="C23" s="127"/>
      <c r="D23" s="110">
        <v>612001</v>
      </c>
      <c r="E23" s="87" t="s">
        <v>306</v>
      </c>
      <c r="F23" s="289">
        <v>2035.41</v>
      </c>
      <c r="G23" s="289">
        <v>1574.17</v>
      </c>
      <c r="H23" s="289">
        <v>2500</v>
      </c>
      <c r="I23" s="289">
        <v>2500</v>
      </c>
      <c r="J23" s="519">
        <v>2500</v>
      </c>
      <c r="K23" s="289">
        <v>2000</v>
      </c>
      <c r="L23" s="289">
        <v>2000</v>
      </c>
    </row>
    <row r="24" spans="1:12" ht="13.5" thickBot="1">
      <c r="A24" s="610" t="s">
        <v>100</v>
      </c>
      <c r="B24" s="219">
        <v>41</v>
      </c>
      <c r="C24" s="127"/>
      <c r="D24" s="110">
        <v>614</v>
      </c>
      <c r="E24" s="87" t="s">
        <v>85</v>
      </c>
      <c r="F24" s="289"/>
      <c r="G24" s="289"/>
      <c r="H24" s="289">
        <v>300</v>
      </c>
      <c r="I24" s="289">
        <v>300</v>
      </c>
      <c r="J24" s="519">
        <v>300</v>
      </c>
      <c r="K24" s="289">
        <v>300</v>
      </c>
      <c r="L24" s="289">
        <v>300</v>
      </c>
    </row>
    <row r="25" spans="1:12" ht="13.5" thickBot="1">
      <c r="A25" s="610" t="s">
        <v>101</v>
      </c>
      <c r="B25" s="219">
        <v>41</v>
      </c>
      <c r="C25" s="127"/>
      <c r="D25" s="86">
        <v>620</v>
      </c>
      <c r="E25" s="87" t="s">
        <v>87</v>
      </c>
      <c r="F25" s="289">
        <v>4263.17</v>
      </c>
      <c r="G25" s="289">
        <v>5132.44</v>
      </c>
      <c r="H25" s="289">
        <v>4500</v>
      </c>
      <c r="I25" s="289">
        <v>4500</v>
      </c>
      <c r="J25" s="519">
        <v>4500</v>
      </c>
      <c r="K25" s="289">
        <v>4700</v>
      </c>
      <c r="L25" s="289">
        <v>4700</v>
      </c>
    </row>
    <row r="26" spans="1:12" ht="13.5" thickBot="1">
      <c r="A26" s="610" t="s">
        <v>102</v>
      </c>
      <c r="B26" s="219"/>
      <c r="C26" s="127"/>
      <c r="D26" s="86">
        <v>637004</v>
      </c>
      <c r="E26" s="87" t="s">
        <v>171</v>
      </c>
      <c r="F26" s="289"/>
      <c r="G26" s="289"/>
      <c r="H26" s="289"/>
      <c r="I26" s="289">
        <v>0</v>
      </c>
      <c r="J26" s="519"/>
      <c r="K26" s="289"/>
      <c r="L26" s="289"/>
    </row>
    <row r="27" spans="1:12" ht="13.5" thickBot="1">
      <c r="A27" s="610" t="s">
        <v>103</v>
      </c>
      <c r="B27" s="219">
        <v>41</v>
      </c>
      <c r="C27" s="127"/>
      <c r="D27" s="110">
        <v>637016</v>
      </c>
      <c r="E27" s="87" t="s">
        <v>89</v>
      </c>
      <c r="F27" s="289">
        <v>137.46</v>
      </c>
      <c r="G27" s="289">
        <v>173.73</v>
      </c>
      <c r="H27" s="289">
        <v>200</v>
      </c>
      <c r="I27" s="289">
        <v>200</v>
      </c>
      <c r="J27" s="519">
        <v>200</v>
      </c>
      <c r="K27" s="289">
        <v>500</v>
      </c>
      <c r="L27" s="289">
        <v>500</v>
      </c>
    </row>
    <row r="28" spans="1:14" ht="13.5" thickBot="1">
      <c r="A28" s="610" t="s">
        <v>104</v>
      </c>
      <c r="B28" s="219">
        <v>41</v>
      </c>
      <c r="C28" s="127"/>
      <c r="D28" s="110">
        <v>642015</v>
      </c>
      <c r="E28" s="87" t="s">
        <v>91</v>
      </c>
      <c r="F28" s="289">
        <v>277.58</v>
      </c>
      <c r="G28" s="289">
        <v>313.29</v>
      </c>
      <c r="H28" s="289">
        <v>200</v>
      </c>
      <c r="I28" s="289">
        <v>200</v>
      </c>
      <c r="J28" s="519">
        <v>200</v>
      </c>
      <c r="K28" s="289">
        <v>200</v>
      </c>
      <c r="L28" s="289">
        <v>200</v>
      </c>
      <c r="N28" s="72"/>
    </row>
    <row r="29" spans="1:12" ht="13.5" thickBot="1">
      <c r="A29" s="610" t="s">
        <v>105</v>
      </c>
      <c r="B29" s="219">
        <v>41</v>
      </c>
      <c r="C29" s="127"/>
      <c r="D29" s="110">
        <v>637014</v>
      </c>
      <c r="E29" s="87" t="s">
        <v>93</v>
      </c>
      <c r="F29" s="289">
        <v>569.69</v>
      </c>
      <c r="G29" s="289">
        <v>746.23</v>
      </c>
      <c r="H29" s="289">
        <v>800</v>
      </c>
      <c r="I29" s="289">
        <v>800</v>
      </c>
      <c r="J29" s="519">
        <v>900</v>
      </c>
      <c r="K29" s="289">
        <v>1000</v>
      </c>
      <c r="L29" s="289">
        <v>1000</v>
      </c>
    </row>
    <row r="30" spans="1:12" ht="13.5" thickBot="1">
      <c r="A30" s="610" t="s">
        <v>106</v>
      </c>
      <c r="B30" s="219">
        <v>41</v>
      </c>
      <c r="C30" s="127"/>
      <c r="D30" s="110">
        <v>634001</v>
      </c>
      <c r="E30" s="87" t="s">
        <v>566</v>
      </c>
      <c r="F30" s="289">
        <v>2310.06</v>
      </c>
      <c r="G30" s="289">
        <v>3101.99</v>
      </c>
      <c r="H30" s="289">
        <v>4000</v>
      </c>
      <c r="I30" s="289">
        <v>4000</v>
      </c>
      <c r="J30" s="519">
        <v>4000</v>
      </c>
      <c r="K30" s="289">
        <v>6000</v>
      </c>
      <c r="L30" s="289">
        <v>6000</v>
      </c>
    </row>
    <row r="31" spans="1:12" ht="13.5" thickBot="1">
      <c r="A31" s="610" t="s">
        <v>109</v>
      </c>
      <c r="B31" s="219">
        <v>41</v>
      </c>
      <c r="C31" s="127"/>
      <c r="D31" s="110">
        <v>633006</v>
      </c>
      <c r="E31" s="87" t="s">
        <v>95</v>
      </c>
      <c r="F31" s="289">
        <v>58.93</v>
      </c>
      <c r="G31" s="289">
        <v>0</v>
      </c>
      <c r="H31" s="289">
        <v>200</v>
      </c>
      <c r="I31" s="289">
        <v>200</v>
      </c>
      <c r="J31" s="519">
        <v>200</v>
      </c>
      <c r="K31" s="289">
        <v>100</v>
      </c>
      <c r="L31" s="289">
        <v>100</v>
      </c>
    </row>
    <row r="32" spans="1:12" ht="13.5" thickBot="1">
      <c r="A32" s="610" t="s">
        <v>112</v>
      </c>
      <c r="B32" s="219">
        <v>41</v>
      </c>
      <c r="C32" s="127"/>
      <c r="D32" s="110">
        <v>634003</v>
      </c>
      <c r="E32" s="87" t="s">
        <v>567</v>
      </c>
      <c r="F32" s="289">
        <v>7309.05</v>
      </c>
      <c r="G32" s="289">
        <v>7531.37</v>
      </c>
      <c r="H32" s="289">
        <v>8000</v>
      </c>
      <c r="I32" s="289">
        <v>8000</v>
      </c>
      <c r="J32" s="519">
        <v>7500</v>
      </c>
      <c r="K32" s="289">
        <v>8000</v>
      </c>
      <c r="L32" s="289">
        <v>8000</v>
      </c>
    </row>
    <row r="33" spans="1:12" ht="13.5" thickBot="1">
      <c r="A33" s="610" t="s">
        <v>114</v>
      </c>
      <c r="B33" s="219">
        <v>41</v>
      </c>
      <c r="C33" s="127"/>
      <c r="D33" s="166">
        <v>637027</v>
      </c>
      <c r="E33" s="98" t="s">
        <v>351</v>
      </c>
      <c r="F33" s="346">
        <v>0</v>
      </c>
      <c r="G33" s="346">
        <v>0</v>
      </c>
      <c r="H33" s="346">
        <v>500</v>
      </c>
      <c r="I33" s="289">
        <v>500</v>
      </c>
      <c r="J33" s="523">
        <v>0</v>
      </c>
      <c r="K33" s="289">
        <v>1000</v>
      </c>
      <c r="L33" s="289">
        <v>1000</v>
      </c>
    </row>
    <row r="34" spans="1:12" ht="13.5" thickBot="1">
      <c r="A34" s="610" t="s">
        <v>116</v>
      </c>
      <c r="B34" s="219">
        <v>41</v>
      </c>
      <c r="C34" s="127"/>
      <c r="D34" s="85">
        <v>634002</v>
      </c>
      <c r="E34" s="85" t="s">
        <v>568</v>
      </c>
      <c r="F34" s="289">
        <v>1812.38</v>
      </c>
      <c r="G34" s="289">
        <v>938.35</v>
      </c>
      <c r="H34" s="289">
        <v>2000</v>
      </c>
      <c r="I34" s="289">
        <v>2000</v>
      </c>
      <c r="J34" s="519">
        <v>3000</v>
      </c>
      <c r="K34" s="289">
        <v>1000</v>
      </c>
      <c r="L34" s="289">
        <v>1000</v>
      </c>
    </row>
    <row r="35" spans="1:12" ht="13.5" thickBot="1">
      <c r="A35" s="610" t="s">
        <v>118</v>
      </c>
      <c r="B35" s="219">
        <v>41</v>
      </c>
      <c r="C35" s="127"/>
      <c r="D35" s="110">
        <v>633013</v>
      </c>
      <c r="E35" s="85" t="s">
        <v>270</v>
      </c>
      <c r="F35" s="289">
        <v>301.6</v>
      </c>
      <c r="G35" s="289">
        <v>216.06</v>
      </c>
      <c r="H35" s="289"/>
      <c r="I35" s="289">
        <v>0</v>
      </c>
      <c r="J35" s="519"/>
      <c r="K35" s="289">
        <v>0</v>
      </c>
      <c r="L35" s="289">
        <v>0</v>
      </c>
    </row>
    <row r="36" spans="1:12" ht="13.5" thickBot="1">
      <c r="A36" s="610" t="s">
        <v>120</v>
      </c>
      <c r="B36" s="194" t="s">
        <v>724</v>
      </c>
      <c r="C36" s="127"/>
      <c r="D36" s="197">
        <v>633010</v>
      </c>
      <c r="E36" s="198" t="s">
        <v>195</v>
      </c>
      <c r="F36" s="289">
        <v>100.8</v>
      </c>
      <c r="G36" s="289">
        <v>38.04</v>
      </c>
      <c r="H36" s="289">
        <v>200</v>
      </c>
      <c r="I36" s="289">
        <v>200</v>
      </c>
      <c r="J36" s="519">
        <v>200</v>
      </c>
      <c r="K36" s="289">
        <v>200</v>
      </c>
      <c r="L36" s="289">
        <v>100</v>
      </c>
    </row>
    <row r="37" spans="1:12" ht="13.5" thickBot="1">
      <c r="A37" s="610" t="s">
        <v>122</v>
      </c>
      <c r="B37" s="194"/>
      <c r="C37" s="163" t="s">
        <v>569</v>
      </c>
      <c r="D37" s="651" t="s">
        <v>570</v>
      </c>
      <c r="E37" s="651"/>
      <c r="F37" s="288">
        <f aca="true" t="shared" si="5" ref="F37:L37">SUM(F38:F38)</f>
        <v>2061.12</v>
      </c>
      <c r="G37" s="288">
        <f t="shared" si="5"/>
        <v>3269.54</v>
      </c>
      <c r="H37" s="288">
        <f t="shared" si="5"/>
        <v>5500</v>
      </c>
      <c r="I37" s="288">
        <f t="shared" si="5"/>
        <v>3500</v>
      </c>
      <c r="J37" s="288">
        <f t="shared" si="5"/>
        <v>5500</v>
      </c>
      <c r="K37" s="288">
        <f t="shared" si="5"/>
        <v>5000</v>
      </c>
      <c r="L37" s="288">
        <f t="shared" si="5"/>
        <v>5000</v>
      </c>
    </row>
    <row r="38" spans="1:12" ht="13.5" thickBot="1">
      <c r="A38" s="610" t="s">
        <v>124</v>
      </c>
      <c r="B38" s="194" t="s">
        <v>724</v>
      </c>
      <c r="C38" s="85"/>
      <c r="D38" s="110">
        <v>637004</v>
      </c>
      <c r="E38" s="87" t="s">
        <v>571</v>
      </c>
      <c r="F38" s="289">
        <v>2061.12</v>
      </c>
      <c r="G38" s="289">
        <v>3269.54</v>
      </c>
      <c r="H38" s="289">
        <v>5500</v>
      </c>
      <c r="I38" s="289">
        <v>3500</v>
      </c>
      <c r="J38" s="519">
        <v>5500</v>
      </c>
      <c r="K38" s="289">
        <v>5000</v>
      </c>
      <c r="L38" s="289">
        <v>5000</v>
      </c>
    </row>
    <row r="39" spans="1:12" ht="13.5" thickBot="1">
      <c r="A39" s="610" t="s">
        <v>126</v>
      </c>
      <c r="B39" s="194"/>
      <c r="C39" s="163" t="s">
        <v>572</v>
      </c>
      <c r="D39" s="651" t="s">
        <v>573</v>
      </c>
      <c r="E39" s="651"/>
      <c r="F39" s="288">
        <f>F40+F46</f>
        <v>29760.140000000003</v>
      </c>
      <c r="G39" s="288">
        <f aca="true" t="shared" si="6" ref="G39:L39">G40+G46</f>
        <v>30957.88</v>
      </c>
      <c r="H39" s="288">
        <f t="shared" si="6"/>
        <v>36900</v>
      </c>
      <c r="I39" s="288">
        <f t="shared" si="6"/>
        <v>36900</v>
      </c>
      <c r="J39" s="288">
        <f t="shared" si="6"/>
        <v>38442</v>
      </c>
      <c r="K39" s="288">
        <f t="shared" si="6"/>
        <v>38400</v>
      </c>
      <c r="L39" s="288">
        <f t="shared" si="6"/>
        <v>38400</v>
      </c>
    </row>
    <row r="40" spans="1:12" ht="13.5" thickBot="1">
      <c r="A40" s="610" t="s">
        <v>128</v>
      </c>
      <c r="B40" s="194"/>
      <c r="C40" s="85"/>
      <c r="D40" s="85"/>
      <c r="E40" s="88" t="s">
        <v>574</v>
      </c>
      <c r="F40" s="292">
        <f>SUM(F41:F45)</f>
        <v>0</v>
      </c>
      <c r="G40" s="292">
        <f aca="true" t="shared" si="7" ref="G40:L40">SUM(G41:G45)</f>
        <v>122.8</v>
      </c>
      <c r="H40" s="292">
        <f t="shared" si="7"/>
        <v>400</v>
      </c>
      <c r="I40" s="292">
        <f t="shared" si="7"/>
        <v>400</v>
      </c>
      <c r="J40" s="292">
        <f t="shared" si="7"/>
        <v>442</v>
      </c>
      <c r="K40" s="292">
        <f t="shared" si="7"/>
        <v>400</v>
      </c>
      <c r="L40" s="292">
        <f t="shared" si="7"/>
        <v>400</v>
      </c>
    </row>
    <row r="41" spans="1:13" ht="13.5" thickBot="1">
      <c r="A41" s="610" t="s">
        <v>130</v>
      </c>
      <c r="B41" s="194" t="s">
        <v>724</v>
      </c>
      <c r="C41" s="85"/>
      <c r="D41" s="110">
        <v>633010</v>
      </c>
      <c r="E41" s="87" t="s">
        <v>575</v>
      </c>
      <c r="F41" s="289"/>
      <c r="G41" s="289">
        <v>100</v>
      </c>
      <c r="H41" s="289">
        <v>50</v>
      </c>
      <c r="I41" s="289">
        <v>50</v>
      </c>
      <c r="J41" s="519">
        <v>50</v>
      </c>
      <c r="K41" s="289">
        <v>50</v>
      </c>
      <c r="L41" s="289">
        <v>50</v>
      </c>
      <c r="M41" s="94"/>
    </row>
    <row r="42" spans="1:13" ht="13.5" thickBot="1">
      <c r="A42" s="610" t="s">
        <v>131</v>
      </c>
      <c r="B42" s="194" t="s">
        <v>724</v>
      </c>
      <c r="C42" s="85"/>
      <c r="D42" s="110">
        <v>633006</v>
      </c>
      <c r="E42" s="87" t="s">
        <v>576</v>
      </c>
      <c r="F42" s="289"/>
      <c r="G42" s="289">
        <v>22.8</v>
      </c>
      <c r="H42" s="289">
        <v>50</v>
      </c>
      <c r="I42" s="289">
        <v>50</v>
      </c>
      <c r="J42" s="519">
        <v>92</v>
      </c>
      <c r="K42" s="289">
        <v>50</v>
      </c>
      <c r="L42" s="289">
        <v>50</v>
      </c>
      <c r="M42" s="94"/>
    </row>
    <row r="43" spans="1:12" ht="13.5" thickBot="1">
      <c r="A43" s="610" t="s">
        <v>213</v>
      </c>
      <c r="B43" s="194" t="s">
        <v>724</v>
      </c>
      <c r="C43" s="85"/>
      <c r="D43" s="110">
        <v>637004</v>
      </c>
      <c r="E43" s="87" t="s">
        <v>577</v>
      </c>
      <c r="F43" s="289"/>
      <c r="G43" s="289"/>
      <c r="H43" s="289">
        <v>100</v>
      </c>
      <c r="I43" s="289">
        <v>100</v>
      </c>
      <c r="J43" s="519">
        <v>100</v>
      </c>
      <c r="K43" s="289">
        <v>100</v>
      </c>
      <c r="L43" s="289">
        <v>100</v>
      </c>
    </row>
    <row r="44" spans="1:12" ht="13.5" thickBot="1">
      <c r="A44" s="610" t="s">
        <v>133</v>
      </c>
      <c r="B44" s="194" t="s">
        <v>724</v>
      </c>
      <c r="C44" s="85"/>
      <c r="D44" s="110">
        <v>637012</v>
      </c>
      <c r="E44" s="87" t="s">
        <v>578</v>
      </c>
      <c r="F44" s="289"/>
      <c r="G44" s="289"/>
      <c r="H44" s="289">
        <v>100</v>
      </c>
      <c r="I44" s="289">
        <v>100</v>
      </c>
      <c r="J44" s="519">
        <v>100</v>
      </c>
      <c r="K44" s="289">
        <v>100</v>
      </c>
      <c r="L44" s="289">
        <v>100</v>
      </c>
    </row>
    <row r="45" spans="1:12" ht="13.5" thickBot="1">
      <c r="A45" s="610" t="s">
        <v>172</v>
      </c>
      <c r="B45" s="194" t="s">
        <v>724</v>
      </c>
      <c r="C45" s="85"/>
      <c r="D45" s="110">
        <v>633006</v>
      </c>
      <c r="E45" s="87" t="s">
        <v>579</v>
      </c>
      <c r="F45" s="289"/>
      <c r="G45" s="289"/>
      <c r="H45" s="289">
        <v>100</v>
      </c>
      <c r="I45" s="289">
        <v>100</v>
      </c>
      <c r="J45" s="519">
        <v>100</v>
      </c>
      <c r="K45" s="289">
        <v>100</v>
      </c>
      <c r="L45" s="289">
        <v>100</v>
      </c>
    </row>
    <row r="46" spans="1:13" ht="13.5" thickBot="1">
      <c r="A46" s="610" t="s">
        <v>134</v>
      </c>
      <c r="B46" s="194"/>
      <c r="C46" s="85"/>
      <c r="D46" s="110">
        <v>637004</v>
      </c>
      <c r="E46" s="88" t="s">
        <v>580</v>
      </c>
      <c r="F46" s="292">
        <f>SUM(F47:F49)</f>
        <v>29760.140000000003</v>
      </c>
      <c r="G46" s="292">
        <f aca="true" t="shared" si="8" ref="G46:L46">SUM(G47:G49)</f>
        <v>30835.08</v>
      </c>
      <c r="H46" s="292">
        <f t="shared" si="8"/>
        <v>36500</v>
      </c>
      <c r="I46" s="292">
        <f t="shared" si="8"/>
        <v>36500</v>
      </c>
      <c r="J46" s="292">
        <f t="shared" si="8"/>
        <v>38000</v>
      </c>
      <c r="K46" s="292">
        <f t="shared" si="8"/>
        <v>38000</v>
      </c>
      <c r="L46" s="292">
        <f t="shared" si="8"/>
        <v>38000</v>
      </c>
      <c r="M46" s="94"/>
    </row>
    <row r="47" spans="1:13" ht="13.5" thickBot="1">
      <c r="A47" s="610" t="s">
        <v>135</v>
      </c>
      <c r="B47" s="194" t="s">
        <v>724</v>
      </c>
      <c r="C47" s="85"/>
      <c r="D47" s="110">
        <v>637004</v>
      </c>
      <c r="E47" s="93" t="s">
        <v>580</v>
      </c>
      <c r="F47" s="293">
        <v>26224.09</v>
      </c>
      <c r="G47" s="293">
        <v>28176.9</v>
      </c>
      <c r="H47" s="293">
        <v>32000</v>
      </c>
      <c r="I47" s="293">
        <v>32000</v>
      </c>
      <c r="J47" s="524">
        <v>32000</v>
      </c>
      <c r="K47" s="293">
        <v>32000</v>
      </c>
      <c r="L47" s="293">
        <v>32000</v>
      </c>
      <c r="M47" s="94"/>
    </row>
    <row r="48" spans="1:13" ht="13.5" thickBot="1">
      <c r="A48" s="610" t="s">
        <v>136</v>
      </c>
      <c r="B48" s="194" t="s">
        <v>724</v>
      </c>
      <c r="C48" s="85"/>
      <c r="D48" s="110">
        <v>634001</v>
      </c>
      <c r="E48" s="93" t="s">
        <v>581</v>
      </c>
      <c r="F48" s="293">
        <v>2494.9</v>
      </c>
      <c r="G48" s="293">
        <v>2051.52</v>
      </c>
      <c r="H48" s="293">
        <v>3000</v>
      </c>
      <c r="I48" s="293">
        <v>3000</v>
      </c>
      <c r="J48" s="524">
        <v>3000</v>
      </c>
      <c r="K48" s="293">
        <v>3000</v>
      </c>
      <c r="L48" s="293">
        <v>3000</v>
      </c>
      <c r="M48" s="94"/>
    </row>
    <row r="49" spans="1:13" ht="13.5" thickBot="1">
      <c r="A49" s="610" t="s">
        <v>177</v>
      </c>
      <c r="B49" s="194" t="s">
        <v>724</v>
      </c>
      <c r="C49" s="85"/>
      <c r="D49" s="110">
        <v>633006</v>
      </c>
      <c r="E49" s="93" t="s">
        <v>582</v>
      </c>
      <c r="F49" s="293">
        <v>1041.15</v>
      </c>
      <c r="G49" s="293">
        <v>606.66</v>
      </c>
      <c r="H49" s="293">
        <v>1500</v>
      </c>
      <c r="I49" s="293">
        <v>1500</v>
      </c>
      <c r="J49" s="524">
        <v>3000</v>
      </c>
      <c r="K49" s="293">
        <v>3000</v>
      </c>
      <c r="L49" s="293">
        <v>3000</v>
      </c>
      <c r="M49" s="94"/>
    </row>
    <row r="50" spans="1:12" s="94" customFormat="1" ht="13.5" thickBot="1">
      <c r="A50" s="610" t="s">
        <v>180</v>
      </c>
      <c r="B50" s="199" t="s">
        <v>75</v>
      </c>
      <c r="C50" s="745" t="s">
        <v>76</v>
      </c>
      <c r="D50" s="745"/>
      <c r="E50" s="745"/>
      <c r="F50" s="347">
        <f>SUM(F51+F55)</f>
        <v>46884.22</v>
      </c>
      <c r="G50" s="347">
        <f aca="true" t="shared" si="9" ref="G50:L50">SUM(G51+G55)</f>
        <v>54790.31</v>
      </c>
      <c r="H50" s="347">
        <f t="shared" si="9"/>
        <v>74500</v>
      </c>
      <c r="I50" s="347">
        <f t="shared" si="9"/>
        <v>75500</v>
      </c>
      <c r="J50" s="347">
        <f t="shared" si="9"/>
        <v>80920</v>
      </c>
      <c r="K50" s="347">
        <f t="shared" si="9"/>
        <v>74200</v>
      </c>
      <c r="L50" s="347">
        <f t="shared" si="9"/>
        <v>74200</v>
      </c>
    </row>
    <row r="51" spans="1:13" ht="13.5" thickBot="1">
      <c r="A51" s="610" t="s">
        <v>182</v>
      </c>
      <c r="B51" s="194"/>
      <c r="C51" s="163" t="s">
        <v>513</v>
      </c>
      <c r="D51" s="651" t="s">
        <v>514</v>
      </c>
      <c r="E51" s="651"/>
      <c r="F51" s="288">
        <f aca="true" t="shared" si="10" ref="F51:L51">SUM(F52)</f>
        <v>6350.88</v>
      </c>
      <c r="G51" s="288">
        <f t="shared" si="10"/>
        <v>17386.12</v>
      </c>
      <c r="H51" s="288">
        <f t="shared" si="10"/>
        <v>31500</v>
      </c>
      <c r="I51" s="288">
        <f t="shared" si="10"/>
        <v>31500</v>
      </c>
      <c r="J51" s="288">
        <f t="shared" si="10"/>
        <v>32000</v>
      </c>
      <c r="K51" s="288">
        <f t="shared" si="10"/>
        <v>31500</v>
      </c>
      <c r="L51" s="288">
        <f t="shared" si="10"/>
        <v>31500</v>
      </c>
      <c r="M51" s="94"/>
    </row>
    <row r="52" spans="1:13" ht="13.5" thickBot="1">
      <c r="A52" s="610" t="s">
        <v>138</v>
      </c>
      <c r="B52" s="194"/>
      <c r="C52" s="85"/>
      <c r="D52" s="200">
        <v>637004</v>
      </c>
      <c r="E52" s="88" t="s">
        <v>583</v>
      </c>
      <c r="F52" s="292">
        <f>SUM(F53:F54)</f>
        <v>6350.88</v>
      </c>
      <c r="G52" s="292">
        <f aca="true" t="shared" si="11" ref="G52:L52">SUM(G53:G54)</f>
        <v>17386.12</v>
      </c>
      <c r="H52" s="292">
        <f t="shared" si="11"/>
        <v>31500</v>
      </c>
      <c r="I52" s="292">
        <f t="shared" si="11"/>
        <v>31500</v>
      </c>
      <c r="J52" s="292">
        <f t="shared" si="11"/>
        <v>32000</v>
      </c>
      <c r="K52" s="292">
        <f t="shared" si="11"/>
        <v>31500</v>
      </c>
      <c r="L52" s="292">
        <f t="shared" si="11"/>
        <v>31500</v>
      </c>
      <c r="M52" s="94"/>
    </row>
    <row r="53" spans="1:13" ht="13.5" thickBot="1">
      <c r="A53" s="610" t="s">
        <v>215</v>
      </c>
      <c r="B53" s="219">
        <v>41</v>
      </c>
      <c r="C53" s="85"/>
      <c r="D53" s="110">
        <v>637004</v>
      </c>
      <c r="E53" s="87" t="s">
        <v>584</v>
      </c>
      <c r="F53" s="289">
        <v>1033.87</v>
      </c>
      <c r="G53" s="289">
        <v>0</v>
      </c>
      <c r="H53" s="289">
        <v>1500</v>
      </c>
      <c r="I53" s="289">
        <v>1500</v>
      </c>
      <c r="J53" s="519">
        <v>2000</v>
      </c>
      <c r="K53" s="289">
        <v>1500</v>
      </c>
      <c r="L53" s="289">
        <v>1500</v>
      </c>
      <c r="M53" s="201"/>
    </row>
    <row r="54" spans="1:12" s="94" customFormat="1" ht="13.5" thickBot="1">
      <c r="A54" s="610" t="s">
        <v>140</v>
      </c>
      <c r="B54" s="495">
        <v>41</v>
      </c>
      <c r="C54" s="91"/>
      <c r="D54" s="117">
        <v>637004</v>
      </c>
      <c r="E54" s="93" t="s">
        <v>585</v>
      </c>
      <c r="F54" s="289">
        <v>5317.01</v>
      </c>
      <c r="G54" s="289">
        <v>17386.12</v>
      </c>
      <c r="H54" s="289">
        <v>30000</v>
      </c>
      <c r="I54" s="289">
        <v>30000</v>
      </c>
      <c r="J54" s="519">
        <v>30000</v>
      </c>
      <c r="K54" s="289">
        <v>30000</v>
      </c>
      <c r="L54" s="289">
        <v>30000</v>
      </c>
    </row>
    <row r="55" spans="1:13" s="94" customFormat="1" ht="13.5" thickBot="1">
      <c r="A55" s="610" t="s">
        <v>141</v>
      </c>
      <c r="B55" s="194"/>
      <c r="C55" s="163" t="s">
        <v>541</v>
      </c>
      <c r="D55" s="651" t="s">
        <v>800</v>
      </c>
      <c r="E55" s="651"/>
      <c r="F55" s="288">
        <f>F56</f>
        <v>40533.340000000004</v>
      </c>
      <c r="G55" s="288">
        <f aca="true" t="shared" si="12" ref="G55:L55">G56</f>
        <v>37404.189999999995</v>
      </c>
      <c r="H55" s="288">
        <f t="shared" si="12"/>
        <v>43000</v>
      </c>
      <c r="I55" s="288">
        <f t="shared" si="12"/>
        <v>44000</v>
      </c>
      <c r="J55" s="288">
        <f t="shared" si="12"/>
        <v>48920</v>
      </c>
      <c r="K55" s="288">
        <f t="shared" si="12"/>
        <v>42700</v>
      </c>
      <c r="L55" s="288">
        <f t="shared" si="12"/>
        <v>42700</v>
      </c>
      <c r="M55" s="201"/>
    </row>
    <row r="56" spans="1:13" s="94" customFormat="1" ht="13.5" thickBot="1">
      <c r="A56" s="610" t="s">
        <v>142</v>
      </c>
      <c r="B56" s="195"/>
      <c r="C56" s="744" t="s">
        <v>587</v>
      </c>
      <c r="D56" s="744"/>
      <c r="E56" s="744"/>
      <c r="F56" s="292">
        <f>SUM(F57:F72)</f>
        <v>40533.340000000004</v>
      </c>
      <c r="G56" s="292">
        <f aca="true" t="shared" si="13" ref="G56:L56">SUM(G57:G72)</f>
        <v>37404.189999999995</v>
      </c>
      <c r="H56" s="292">
        <f t="shared" si="13"/>
        <v>43000</v>
      </c>
      <c r="I56" s="292">
        <f t="shared" si="13"/>
        <v>44000</v>
      </c>
      <c r="J56" s="292">
        <f t="shared" si="13"/>
        <v>48920</v>
      </c>
      <c r="K56" s="292">
        <f t="shared" si="13"/>
        <v>42700</v>
      </c>
      <c r="L56" s="292">
        <f t="shared" si="13"/>
        <v>42700</v>
      </c>
      <c r="M56" s="201"/>
    </row>
    <row r="57" spans="1:13" s="94" customFormat="1" ht="13.5" thickBot="1">
      <c r="A57" s="610" t="s">
        <v>219</v>
      </c>
      <c r="B57" s="495">
        <v>41</v>
      </c>
      <c r="C57" s="202"/>
      <c r="D57" s="203">
        <v>610</v>
      </c>
      <c r="E57" s="93" t="s">
        <v>835</v>
      </c>
      <c r="F57" s="293">
        <v>13512.16</v>
      </c>
      <c r="G57" s="293">
        <v>12260.79</v>
      </c>
      <c r="H57" s="293">
        <v>12000</v>
      </c>
      <c r="I57" s="293">
        <v>12000</v>
      </c>
      <c r="J57" s="524">
        <v>13000</v>
      </c>
      <c r="K57" s="293">
        <v>12000</v>
      </c>
      <c r="L57" s="293">
        <v>12000</v>
      </c>
      <c r="M57" s="201"/>
    </row>
    <row r="58" spans="1:13" s="94" customFormat="1" ht="13.5" thickBot="1">
      <c r="A58" s="610" t="s">
        <v>144</v>
      </c>
      <c r="B58" s="495">
        <v>41</v>
      </c>
      <c r="C58" s="202"/>
      <c r="D58" s="203">
        <v>612001</v>
      </c>
      <c r="E58" s="204" t="s">
        <v>306</v>
      </c>
      <c r="F58" s="293"/>
      <c r="G58" s="293">
        <v>1162.39</v>
      </c>
      <c r="H58" s="293">
        <v>2000</v>
      </c>
      <c r="I58" s="293">
        <v>2000</v>
      </c>
      <c r="J58" s="524">
        <v>2000</v>
      </c>
      <c r="K58" s="293">
        <v>2000</v>
      </c>
      <c r="L58" s="293">
        <v>2000</v>
      </c>
      <c r="M58" s="201"/>
    </row>
    <row r="59" spans="1:13" s="94" customFormat="1" ht="13.5" thickBot="1">
      <c r="A59" s="610" t="s">
        <v>220</v>
      </c>
      <c r="B59" s="495">
        <v>41</v>
      </c>
      <c r="C59" s="202"/>
      <c r="D59" s="203">
        <v>614001</v>
      </c>
      <c r="E59" s="204" t="s">
        <v>85</v>
      </c>
      <c r="F59" s="293"/>
      <c r="G59" s="293"/>
      <c r="H59" s="293">
        <v>300</v>
      </c>
      <c r="I59" s="293">
        <v>300</v>
      </c>
      <c r="J59" s="524">
        <v>300</v>
      </c>
      <c r="K59" s="293">
        <v>300</v>
      </c>
      <c r="L59" s="293">
        <v>300</v>
      </c>
      <c r="M59" s="201"/>
    </row>
    <row r="60" spans="1:13" s="94" customFormat="1" ht="13.5" thickBot="1">
      <c r="A60" s="610" t="s">
        <v>146</v>
      </c>
      <c r="B60" s="495">
        <v>41</v>
      </c>
      <c r="C60" s="202"/>
      <c r="D60" s="203">
        <v>620</v>
      </c>
      <c r="E60" s="204" t="s">
        <v>87</v>
      </c>
      <c r="F60" s="293">
        <v>3695.09</v>
      </c>
      <c r="G60" s="293">
        <v>4036.93</v>
      </c>
      <c r="H60" s="293">
        <v>4000</v>
      </c>
      <c r="I60" s="293">
        <v>4000</v>
      </c>
      <c r="J60" s="524">
        <v>4500</v>
      </c>
      <c r="K60" s="293">
        <v>3500</v>
      </c>
      <c r="L60" s="293">
        <v>3500</v>
      </c>
      <c r="M60" s="201"/>
    </row>
    <row r="61" spans="1:14" s="94" customFormat="1" ht="13.5" thickBot="1">
      <c r="A61" s="610" t="s">
        <v>222</v>
      </c>
      <c r="B61" s="495">
        <v>41</v>
      </c>
      <c r="C61" s="202"/>
      <c r="D61" s="110">
        <v>637016</v>
      </c>
      <c r="E61" s="87" t="s">
        <v>89</v>
      </c>
      <c r="F61" s="289">
        <v>131.17</v>
      </c>
      <c r="G61" s="289">
        <v>139.86</v>
      </c>
      <c r="H61" s="289">
        <v>200</v>
      </c>
      <c r="I61" s="289">
        <v>200</v>
      </c>
      <c r="J61" s="519">
        <v>200</v>
      </c>
      <c r="K61" s="293">
        <v>500</v>
      </c>
      <c r="L61" s="293">
        <v>500</v>
      </c>
      <c r="M61" s="201"/>
      <c r="N61" s="246"/>
    </row>
    <row r="62" spans="1:14" s="94" customFormat="1" ht="13.5" thickBot="1">
      <c r="A62" s="610" t="s">
        <v>223</v>
      </c>
      <c r="B62" s="495">
        <v>41</v>
      </c>
      <c r="C62" s="202"/>
      <c r="D62" s="110">
        <v>642015</v>
      </c>
      <c r="E62" s="87" t="s">
        <v>91</v>
      </c>
      <c r="F62" s="289"/>
      <c r="G62" s="289">
        <v>139.28</v>
      </c>
      <c r="H62" s="289">
        <v>200</v>
      </c>
      <c r="I62" s="289">
        <v>200</v>
      </c>
      <c r="J62" s="519">
        <v>200</v>
      </c>
      <c r="K62" s="293">
        <v>200</v>
      </c>
      <c r="L62" s="293">
        <v>200</v>
      </c>
      <c r="N62" s="246"/>
    </row>
    <row r="63" spans="1:13" s="94" customFormat="1" ht="13.5" thickBot="1">
      <c r="A63" s="610" t="s">
        <v>225</v>
      </c>
      <c r="B63" s="495">
        <v>41</v>
      </c>
      <c r="C63" s="202"/>
      <c r="D63" s="110">
        <v>637014</v>
      </c>
      <c r="E63" s="87" t="s">
        <v>93</v>
      </c>
      <c r="F63" s="289">
        <v>850.08</v>
      </c>
      <c r="G63" s="289">
        <v>1040.41</v>
      </c>
      <c r="H63" s="289">
        <v>900</v>
      </c>
      <c r="I63" s="289">
        <v>900</v>
      </c>
      <c r="J63" s="519">
        <v>900</v>
      </c>
      <c r="K63" s="293">
        <v>1000</v>
      </c>
      <c r="L63" s="293">
        <v>1000</v>
      </c>
      <c r="M63"/>
    </row>
    <row r="64" spans="1:12" s="94" customFormat="1" ht="13.5" thickBot="1">
      <c r="A64" s="610" t="s">
        <v>227</v>
      </c>
      <c r="B64" s="495">
        <v>41</v>
      </c>
      <c r="C64" s="202"/>
      <c r="D64" s="110">
        <v>634001</v>
      </c>
      <c r="E64" s="87" t="s">
        <v>566</v>
      </c>
      <c r="F64" s="289">
        <v>4582.03</v>
      </c>
      <c r="G64" s="289">
        <v>3868.94</v>
      </c>
      <c r="H64" s="289">
        <v>5000</v>
      </c>
      <c r="I64" s="289">
        <v>6000</v>
      </c>
      <c r="J64" s="519">
        <v>5500</v>
      </c>
      <c r="K64" s="293">
        <v>4000</v>
      </c>
      <c r="L64" s="293">
        <v>4000</v>
      </c>
    </row>
    <row r="65" spans="1:13" s="94" customFormat="1" ht="13.5" thickBot="1">
      <c r="A65" s="610" t="s">
        <v>228</v>
      </c>
      <c r="B65" s="495">
        <v>41</v>
      </c>
      <c r="C65" s="202"/>
      <c r="D65" s="110">
        <v>633006</v>
      </c>
      <c r="E65" s="87" t="s">
        <v>95</v>
      </c>
      <c r="F65" s="289">
        <v>155.22</v>
      </c>
      <c r="G65" s="289">
        <v>51.8</v>
      </c>
      <c r="H65" s="289">
        <v>500</v>
      </c>
      <c r="I65" s="289">
        <v>500</v>
      </c>
      <c r="J65" s="519">
        <v>600</v>
      </c>
      <c r="K65" s="293">
        <v>500</v>
      </c>
      <c r="L65" s="293">
        <v>500</v>
      </c>
      <c r="M65"/>
    </row>
    <row r="66" spans="1:12" s="94" customFormat="1" ht="13.5" thickBot="1">
      <c r="A66" s="610" t="s">
        <v>231</v>
      </c>
      <c r="B66" s="495">
        <v>41</v>
      </c>
      <c r="C66" s="202"/>
      <c r="D66" s="110">
        <v>634003</v>
      </c>
      <c r="E66" s="87" t="s">
        <v>567</v>
      </c>
      <c r="F66" s="289">
        <v>7940.52</v>
      </c>
      <c r="G66" s="289">
        <v>7100.48</v>
      </c>
      <c r="H66" s="289">
        <v>8000</v>
      </c>
      <c r="I66" s="289">
        <v>8000</v>
      </c>
      <c r="J66" s="519">
        <v>8000</v>
      </c>
      <c r="K66" s="293">
        <v>8000</v>
      </c>
      <c r="L66" s="293">
        <v>8000</v>
      </c>
    </row>
    <row r="67" spans="1:13" s="94" customFormat="1" ht="13.5" thickBot="1">
      <c r="A67" s="610" t="s">
        <v>233</v>
      </c>
      <c r="B67" s="495">
        <v>41</v>
      </c>
      <c r="C67" s="202"/>
      <c r="D67" s="85">
        <v>634002</v>
      </c>
      <c r="E67" s="85" t="s">
        <v>568</v>
      </c>
      <c r="F67" s="289">
        <v>4422.94</v>
      </c>
      <c r="G67" s="289">
        <v>3308.68</v>
      </c>
      <c r="H67" s="289">
        <v>4000</v>
      </c>
      <c r="I67" s="289">
        <v>4000</v>
      </c>
      <c r="J67" s="519">
        <v>8000</v>
      </c>
      <c r="K67" s="293">
        <v>4000</v>
      </c>
      <c r="L67" s="293">
        <v>4000</v>
      </c>
      <c r="M67"/>
    </row>
    <row r="68" spans="1:13" s="94" customFormat="1" ht="13.5" thickBot="1">
      <c r="A68" s="610" t="s">
        <v>234</v>
      </c>
      <c r="B68" s="495">
        <v>41</v>
      </c>
      <c r="C68" s="202"/>
      <c r="D68" s="110">
        <v>632001</v>
      </c>
      <c r="E68" s="85" t="s">
        <v>335</v>
      </c>
      <c r="F68" s="289">
        <v>5098.72</v>
      </c>
      <c r="G68" s="289">
        <v>4147.73</v>
      </c>
      <c r="H68" s="289">
        <v>5000</v>
      </c>
      <c r="I68" s="289">
        <v>5000</v>
      </c>
      <c r="J68" s="519">
        <v>5000</v>
      </c>
      <c r="K68" s="293">
        <v>6000</v>
      </c>
      <c r="L68" s="293">
        <v>6000</v>
      </c>
      <c r="M68"/>
    </row>
    <row r="69" spans="1:13" s="94" customFormat="1" ht="13.5" thickBot="1">
      <c r="A69" s="610" t="s">
        <v>236</v>
      </c>
      <c r="B69" s="495">
        <v>41</v>
      </c>
      <c r="C69" s="202"/>
      <c r="D69" s="110">
        <v>632002</v>
      </c>
      <c r="E69" s="85" t="s">
        <v>588</v>
      </c>
      <c r="F69" s="289">
        <v>93.41</v>
      </c>
      <c r="G69" s="289">
        <v>123.14</v>
      </c>
      <c r="H69" s="289">
        <v>100</v>
      </c>
      <c r="I69" s="289">
        <v>100</v>
      </c>
      <c r="J69" s="519">
        <v>100</v>
      </c>
      <c r="K69" s="293">
        <v>100</v>
      </c>
      <c r="L69" s="293">
        <v>100</v>
      </c>
      <c r="M69"/>
    </row>
    <row r="70" spans="1:13" s="94" customFormat="1" ht="13.5" thickBot="1">
      <c r="A70" s="610" t="s">
        <v>237</v>
      </c>
      <c r="B70" s="495">
        <v>41</v>
      </c>
      <c r="C70" s="202"/>
      <c r="D70" s="110">
        <v>637004</v>
      </c>
      <c r="E70" s="85" t="s">
        <v>171</v>
      </c>
      <c r="F70" s="289">
        <v>31.6</v>
      </c>
      <c r="G70" s="289">
        <v>21.12</v>
      </c>
      <c r="H70" s="289">
        <v>500</v>
      </c>
      <c r="I70" s="289">
        <v>500</v>
      </c>
      <c r="J70" s="519">
        <v>500</v>
      </c>
      <c r="K70" s="293">
        <v>500</v>
      </c>
      <c r="L70" s="293">
        <v>500</v>
      </c>
      <c r="M70"/>
    </row>
    <row r="71" spans="1:13" s="94" customFormat="1" ht="13.5" thickBot="1">
      <c r="A71" s="610" t="s">
        <v>238</v>
      </c>
      <c r="B71" s="495">
        <v>41</v>
      </c>
      <c r="C71" s="202"/>
      <c r="D71" s="110">
        <v>637027</v>
      </c>
      <c r="E71" s="85" t="s">
        <v>589</v>
      </c>
      <c r="F71" s="289"/>
      <c r="G71" s="289"/>
      <c r="H71" s="289">
        <v>200</v>
      </c>
      <c r="I71" s="289">
        <v>200</v>
      </c>
      <c r="J71" s="519">
        <v>0</v>
      </c>
      <c r="K71" s="293"/>
      <c r="L71" s="293"/>
      <c r="M71"/>
    </row>
    <row r="72" spans="1:13" s="94" customFormat="1" ht="13.5" thickBot="1">
      <c r="A72" s="610" t="s">
        <v>239</v>
      </c>
      <c r="B72" s="495">
        <v>41</v>
      </c>
      <c r="C72" s="202"/>
      <c r="D72" s="197">
        <v>633010</v>
      </c>
      <c r="E72" s="198" t="s">
        <v>195</v>
      </c>
      <c r="F72" s="289">
        <v>20.4</v>
      </c>
      <c r="G72" s="289">
        <v>2.64</v>
      </c>
      <c r="H72" s="289">
        <v>100</v>
      </c>
      <c r="I72" s="289">
        <v>100</v>
      </c>
      <c r="J72" s="519">
        <v>120</v>
      </c>
      <c r="K72" s="293">
        <v>100</v>
      </c>
      <c r="L72" s="293">
        <v>100</v>
      </c>
      <c r="M72"/>
    </row>
    <row r="73" spans="1:13" s="94" customFormat="1" ht="13.5" thickBot="1">
      <c r="A73" s="610" t="s">
        <v>240</v>
      </c>
      <c r="B73" s="199" t="s">
        <v>208</v>
      </c>
      <c r="C73" s="745" t="s">
        <v>590</v>
      </c>
      <c r="D73" s="745"/>
      <c r="E73" s="745"/>
      <c r="F73" s="347">
        <f aca="true" t="shared" si="14" ref="F73:L74">F74</f>
        <v>91.34</v>
      </c>
      <c r="G73" s="347">
        <f t="shared" si="14"/>
        <v>572.93</v>
      </c>
      <c r="H73" s="347">
        <f t="shared" si="14"/>
        <v>2000</v>
      </c>
      <c r="I73" s="347">
        <f t="shared" si="14"/>
        <v>4000</v>
      </c>
      <c r="J73" s="347">
        <f t="shared" si="14"/>
        <v>3500</v>
      </c>
      <c r="K73" s="347">
        <f t="shared" si="14"/>
        <v>3500</v>
      </c>
      <c r="L73" s="347">
        <f t="shared" si="14"/>
        <v>3500</v>
      </c>
      <c r="M73"/>
    </row>
    <row r="74" spans="1:12" ht="13.5" thickBot="1">
      <c r="A74" s="610" t="s">
        <v>241</v>
      </c>
      <c r="B74" s="194"/>
      <c r="C74" s="651" t="s">
        <v>591</v>
      </c>
      <c r="D74" s="651"/>
      <c r="E74" s="651"/>
      <c r="F74" s="288">
        <f t="shared" si="14"/>
        <v>91.34</v>
      </c>
      <c r="G74" s="288">
        <f t="shared" si="14"/>
        <v>572.93</v>
      </c>
      <c r="H74" s="288">
        <f t="shared" si="14"/>
        <v>2000</v>
      </c>
      <c r="I74" s="288">
        <f t="shared" si="14"/>
        <v>4000</v>
      </c>
      <c r="J74" s="288">
        <f t="shared" si="14"/>
        <v>3500</v>
      </c>
      <c r="K74" s="288">
        <f t="shared" si="14"/>
        <v>3500</v>
      </c>
      <c r="L74" s="288">
        <f t="shared" si="14"/>
        <v>3500</v>
      </c>
    </row>
    <row r="75" spans="1:13" s="94" customFormat="1" ht="13.5" thickBot="1">
      <c r="A75" s="610" t="s">
        <v>242</v>
      </c>
      <c r="B75" s="195"/>
      <c r="C75" s="744" t="s">
        <v>592</v>
      </c>
      <c r="D75" s="744"/>
      <c r="E75" s="744"/>
      <c r="F75" s="292">
        <f>SUM(F76:F77)</f>
        <v>91.34</v>
      </c>
      <c r="G75" s="292">
        <f aca="true" t="shared" si="15" ref="G75:L75">SUM(G76:G77)</f>
        <v>572.93</v>
      </c>
      <c r="H75" s="292">
        <f t="shared" si="15"/>
        <v>2000</v>
      </c>
      <c r="I75" s="292">
        <f t="shared" si="15"/>
        <v>4000</v>
      </c>
      <c r="J75" s="292">
        <f t="shared" si="15"/>
        <v>3500</v>
      </c>
      <c r="K75" s="292">
        <f t="shared" si="15"/>
        <v>3500</v>
      </c>
      <c r="L75" s="292">
        <f t="shared" si="15"/>
        <v>3500</v>
      </c>
      <c r="M75"/>
    </row>
    <row r="76" spans="1:12" ht="13.5" thickBot="1">
      <c r="A76" s="610" t="s">
        <v>244</v>
      </c>
      <c r="B76" s="219">
        <v>41</v>
      </c>
      <c r="C76" s="85"/>
      <c r="D76" s="110">
        <v>637004</v>
      </c>
      <c r="E76" s="87" t="s">
        <v>593</v>
      </c>
      <c r="F76" s="289">
        <v>91.34</v>
      </c>
      <c r="G76" s="289">
        <v>572.93</v>
      </c>
      <c r="H76" s="289">
        <v>1500</v>
      </c>
      <c r="I76" s="289">
        <v>1500</v>
      </c>
      <c r="J76" s="519">
        <v>1500</v>
      </c>
      <c r="K76" s="289">
        <v>1500</v>
      </c>
      <c r="L76" s="289">
        <v>1500</v>
      </c>
    </row>
    <row r="77" spans="1:12" ht="12.75">
      <c r="A77" s="610" t="s">
        <v>245</v>
      </c>
      <c r="B77" s="219">
        <v>41</v>
      </c>
      <c r="C77" s="85"/>
      <c r="D77" s="110">
        <v>633006</v>
      </c>
      <c r="E77" s="87" t="s">
        <v>803</v>
      </c>
      <c r="F77" s="289"/>
      <c r="G77" s="289"/>
      <c r="H77" s="289">
        <v>500</v>
      </c>
      <c r="I77" s="289">
        <v>2500</v>
      </c>
      <c r="J77" s="519">
        <v>2000</v>
      </c>
      <c r="K77" s="289">
        <v>2000</v>
      </c>
      <c r="L77" s="289">
        <v>2000</v>
      </c>
    </row>
    <row r="78" spans="1:12" ht="12.75">
      <c r="A78" s="104"/>
      <c r="B78" s="74"/>
      <c r="C78" s="74"/>
      <c r="D78" s="74"/>
      <c r="E78" s="74"/>
      <c r="F78" s="191"/>
      <c r="G78" s="191"/>
      <c r="H78" s="191"/>
      <c r="I78" s="191"/>
      <c r="J78" s="515"/>
      <c r="K78" s="191"/>
      <c r="L78" s="191"/>
    </row>
    <row r="79" spans="1:12" ht="12.75">
      <c r="A79" s="104"/>
      <c r="B79" s="74"/>
      <c r="C79" s="74"/>
      <c r="D79" s="74"/>
      <c r="E79" s="74"/>
      <c r="F79" s="191"/>
      <c r="G79" s="191"/>
      <c r="H79" s="191"/>
      <c r="I79" s="191"/>
      <c r="J79" s="515"/>
      <c r="K79" s="191"/>
      <c r="L79" s="191"/>
    </row>
    <row r="80" spans="1:12" ht="12.75">
      <c r="A80" s="104"/>
      <c r="B80" s="74"/>
      <c r="C80" s="74"/>
      <c r="D80" s="74"/>
      <c r="E80" s="74"/>
      <c r="F80" s="191"/>
      <c r="G80" s="191"/>
      <c r="H80" s="467"/>
      <c r="I80" s="191"/>
      <c r="J80" s="515"/>
      <c r="K80" s="191"/>
      <c r="L80" s="191"/>
    </row>
    <row r="81" spans="1:12" ht="21" customHeight="1">
      <c r="A81" s="750" t="s">
        <v>551</v>
      </c>
      <c r="B81" s="750"/>
      <c r="C81" s="750"/>
      <c r="D81" s="750"/>
      <c r="E81" s="750"/>
      <c r="F81" s="750"/>
      <c r="G81" s="750"/>
      <c r="H81" s="467"/>
      <c r="I81" s="255"/>
      <c r="J81" s="525"/>
      <c r="K81" s="106"/>
      <c r="L81" s="106"/>
    </row>
    <row r="82" spans="1:12" ht="13.5" thickBot="1">
      <c r="A82" s="74"/>
      <c r="B82" s="74"/>
      <c r="C82" s="74"/>
      <c r="D82" s="74"/>
      <c r="E82" s="74"/>
      <c r="F82" s="182"/>
      <c r="G82" s="182"/>
      <c r="H82" s="182"/>
      <c r="I82" s="182"/>
      <c r="J82" s="526"/>
      <c r="K82" s="106"/>
      <c r="L82" s="106"/>
    </row>
    <row r="83" spans="1:12" ht="13.5" customHeight="1" thickBot="1">
      <c r="A83" s="739"/>
      <c r="B83" s="743" t="s">
        <v>70</v>
      </c>
      <c r="C83" s="743"/>
      <c r="D83" s="728" t="s">
        <v>71</v>
      </c>
      <c r="E83" s="728"/>
      <c r="F83" s="755" t="s">
        <v>711</v>
      </c>
      <c r="G83" s="755"/>
      <c r="H83" s="755"/>
      <c r="I83" s="755"/>
      <c r="J83" s="755"/>
      <c r="K83" s="755"/>
      <c r="L83" s="755"/>
    </row>
    <row r="84" spans="1:12" ht="13.5" thickBot="1">
      <c r="A84" s="739"/>
      <c r="B84" s="739"/>
      <c r="C84" s="743"/>
      <c r="D84" s="728"/>
      <c r="E84" s="728"/>
      <c r="F84" s="732" t="s">
        <v>27</v>
      </c>
      <c r="G84" s="732"/>
      <c r="H84" s="732"/>
      <c r="I84" s="732"/>
      <c r="J84" s="732"/>
      <c r="K84" s="732"/>
      <c r="L84" s="732"/>
    </row>
    <row r="85" spans="1:12" ht="13.5" customHeight="1" thickBot="1">
      <c r="A85" s="739"/>
      <c r="B85" s="739"/>
      <c r="C85" s="743"/>
      <c r="D85" s="728"/>
      <c r="E85" s="728"/>
      <c r="F85" s="756" t="s">
        <v>756</v>
      </c>
      <c r="G85" s="756" t="s">
        <v>838</v>
      </c>
      <c r="H85" s="757" t="s">
        <v>839</v>
      </c>
      <c r="I85" s="733" t="s">
        <v>840</v>
      </c>
      <c r="J85" s="758" t="s">
        <v>823</v>
      </c>
      <c r="K85" s="759" t="s">
        <v>826</v>
      </c>
      <c r="L85" s="759" t="s">
        <v>842</v>
      </c>
    </row>
    <row r="86" spans="1:12" ht="13.5" thickBot="1">
      <c r="A86" s="739"/>
      <c r="B86" s="739"/>
      <c r="C86" s="743"/>
      <c r="D86" s="728"/>
      <c r="E86" s="728"/>
      <c r="F86" s="756"/>
      <c r="G86" s="756"/>
      <c r="H86" s="757"/>
      <c r="I86" s="757"/>
      <c r="J86" s="758"/>
      <c r="K86" s="759"/>
      <c r="L86" s="759"/>
    </row>
    <row r="87" spans="1:12" ht="13.5" thickBot="1">
      <c r="A87" s="192"/>
      <c r="B87" s="748" t="s">
        <v>552</v>
      </c>
      <c r="C87" s="748"/>
      <c r="D87" s="748"/>
      <c r="E87" s="748"/>
      <c r="F87" s="286">
        <f aca="true" t="shared" si="16" ref="F87:L87">F88+F91+F98</f>
        <v>0</v>
      </c>
      <c r="G87" s="286">
        <f t="shared" si="16"/>
        <v>0</v>
      </c>
      <c r="H87" s="286">
        <f t="shared" si="16"/>
        <v>0</v>
      </c>
      <c r="I87" s="286">
        <f t="shared" si="16"/>
        <v>57546</v>
      </c>
      <c r="J87" s="527">
        <f t="shared" si="16"/>
        <v>182000</v>
      </c>
      <c r="K87" s="286">
        <f t="shared" si="16"/>
        <v>60000</v>
      </c>
      <c r="L87" s="286">
        <f t="shared" si="16"/>
        <v>60000</v>
      </c>
    </row>
    <row r="88" spans="1:12" ht="13.5" thickBot="1">
      <c r="A88" s="150" t="s">
        <v>74</v>
      </c>
      <c r="B88" s="193" t="s">
        <v>553</v>
      </c>
      <c r="C88" s="749" t="s">
        <v>554</v>
      </c>
      <c r="D88" s="749"/>
      <c r="E88" s="749"/>
      <c r="F88" s="287">
        <f aca="true" t="shared" si="17" ref="F88:L88">F89</f>
        <v>0</v>
      </c>
      <c r="G88" s="287">
        <f t="shared" si="17"/>
        <v>0</v>
      </c>
      <c r="H88" s="287">
        <f t="shared" si="17"/>
        <v>0</v>
      </c>
      <c r="I88" s="287">
        <f t="shared" si="17"/>
        <v>2400</v>
      </c>
      <c r="J88" s="287">
        <f t="shared" si="17"/>
        <v>0</v>
      </c>
      <c r="K88" s="287">
        <f t="shared" si="17"/>
        <v>0</v>
      </c>
      <c r="L88" s="287">
        <f t="shared" si="17"/>
        <v>0</v>
      </c>
    </row>
    <row r="89" spans="1:12" ht="13.5" thickBot="1">
      <c r="A89" s="150" t="s">
        <v>77</v>
      </c>
      <c r="B89" s="194"/>
      <c r="C89" s="82" t="s">
        <v>555</v>
      </c>
      <c r="D89" s="651" t="s">
        <v>556</v>
      </c>
      <c r="E89" s="651"/>
      <c r="F89" s="288">
        <f aca="true" t="shared" si="18" ref="F89:L89">SUM(F90:F90)</f>
        <v>0</v>
      </c>
      <c r="G89" s="288">
        <f t="shared" si="18"/>
        <v>0</v>
      </c>
      <c r="H89" s="288">
        <f t="shared" si="18"/>
        <v>0</v>
      </c>
      <c r="I89" s="288">
        <f t="shared" si="18"/>
        <v>2400</v>
      </c>
      <c r="J89" s="518"/>
      <c r="K89" s="288">
        <f t="shared" si="18"/>
        <v>0</v>
      </c>
      <c r="L89" s="288">
        <f t="shared" si="18"/>
        <v>0</v>
      </c>
    </row>
    <row r="90" spans="1:12" ht="13.5" thickBot="1">
      <c r="A90" s="150" t="s">
        <v>80</v>
      </c>
      <c r="B90" s="194"/>
      <c r="C90" s="85"/>
      <c r="D90" s="85" t="s">
        <v>712</v>
      </c>
      <c r="E90" s="87" t="s">
        <v>767</v>
      </c>
      <c r="F90" s="289"/>
      <c r="G90" s="289"/>
      <c r="H90" s="289"/>
      <c r="I90" s="290">
        <v>2400</v>
      </c>
      <c r="J90" s="519"/>
      <c r="K90" s="291"/>
      <c r="L90" s="291"/>
    </row>
    <row r="91" spans="1:12" ht="13.5" thickBot="1">
      <c r="A91" s="150" t="s">
        <v>82</v>
      </c>
      <c r="B91" s="199" t="s">
        <v>75</v>
      </c>
      <c r="C91" s="745" t="s">
        <v>76</v>
      </c>
      <c r="D91" s="745"/>
      <c r="E91" s="745"/>
      <c r="F91" s="296">
        <f>F92++F95</f>
        <v>0</v>
      </c>
      <c r="G91" s="296">
        <f aca="true" t="shared" si="19" ref="G91:L91">G92++G95</f>
        <v>0</v>
      </c>
      <c r="H91" s="296">
        <f t="shared" si="19"/>
        <v>0</v>
      </c>
      <c r="I91" s="296">
        <f t="shared" si="19"/>
        <v>0</v>
      </c>
      <c r="J91" s="296">
        <f t="shared" si="19"/>
        <v>8000</v>
      </c>
      <c r="K91" s="296">
        <f t="shared" si="19"/>
        <v>0</v>
      </c>
      <c r="L91" s="296">
        <f t="shared" si="19"/>
        <v>0</v>
      </c>
    </row>
    <row r="92" spans="1:12" ht="13.5" thickBot="1">
      <c r="A92" s="150" t="s">
        <v>84</v>
      </c>
      <c r="B92" s="194"/>
      <c r="C92" s="163" t="s">
        <v>541</v>
      </c>
      <c r="D92" s="651" t="s">
        <v>586</v>
      </c>
      <c r="E92" s="651"/>
      <c r="F92" s="297">
        <f aca="true" t="shared" si="20" ref="F92:L93">F93</f>
        <v>0</v>
      </c>
      <c r="G92" s="297">
        <f t="shared" si="20"/>
        <v>0</v>
      </c>
      <c r="H92" s="297">
        <f t="shared" si="20"/>
        <v>0</v>
      </c>
      <c r="I92" s="297">
        <f t="shared" si="20"/>
        <v>0</v>
      </c>
      <c r="J92" s="521">
        <f t="shared" si="20"/>
        <v>0</v>
      </c>
      <c r="K92" s="297">
        <f t="shared" si="20"/>
        <v>0</v>
      </c>
      <c r="L92" s="297">
        <f t="shared" si="20"/>
        <v>0</v>
      </c>
    </row>
    <row r="93" spans="1:12" ht="13.5" thickBot="1">
      <c r="A93" s="150" t="s">
        <v>928</v>
      </c>
      <c r="B93" s="195"/>
      <c r="C93" s="744" t="s">
        <v>801</v>
      </c>
      <c r="D93" s="744"/>
      <c r="E93" s="744"/>
      <c r="F93" s="292">
        <f>F94</f>
        <v>0</v>
      </c>
      <c r="G93" s="292">
        <f t="shared" si="20"/>
        <v>0</v>
      </c>
      <c r="H93" s="292">
        <f t="shared" si="20"/>
        <v>0</v>
      </c>
      <c r="I93" s="292">
        <f t="shared" si="20"/>
        <v>0</v>
      </c>
      <c r="J93" s="292">
        <f t="shared" si="20"/>
        <v>0</v>
      </c>
      <c r="K93" s="292">
        <f t="shared" si="20"/>
        <v>0</v>
      </c>
      <c r="L93" s="292">
        <f t="shared" si="20"/>
        <v>0</v>
      </c>
    </row>
    <row r="94" spans="1:12" ht="13.5" thickBot="1">
      <c r="A94" s="150" t="s">
        <v>929</v>
      </c>
      <c r="B94" s="195"/>
      <c r="C94" s="241"/>
      <c r="D94" s="602"/>
      <c r="E94" s="602"/>
      <c r="F94" s="293"/>
      <c r="G94" s="293"/>
      <c r="H94" s="293"/>
      <c r="I94" s="293"/>
      <c r="J94" s="524"/>
      <c r="K94" s="293"/>
      <c r="L94" s="293"/>
    </row>
    <row r="95" spans="1:12" ht="13.5" thickBot="1">
      <c r="A95" s="150" t="s">
        <v>930</v>
      </c>
      <c r="B95" s="194"/>
      <c r="C95" s="163" t="s">
        <v>572</v>
      </c>
      <c r="D95" s="651" t="s">
        <v>573</v>
      </c>
      <c r="E95" s="651"/>
      <c r="F95" s="288">
        <f>F96</f>
        <v>0</v>
      </c>
      <c r="G95" s="288">
        <f aca="true" t="shared" si="21" ref="G95:L95">G96</f>
        <v>0</v>
      </c>
      <c r="H95" s="288">
        <f t="shared" si="21"/>
        <v>0</v>
      </c>
      <c r="I95" s="288">
        <f t="shared" si="21"/>
        <v>0</v>
      </c>
      <c r="J95" s="518">
        <f t="shared" si="21"/>
        <v>8000</v>
      </c>
      <c r="K95" s="288">
        <f t="shared" si="21"/>
        <v>0</v>
      </c>
      <c r="L95" s="288">
        <f t="shared" si="21"/>
        <v>0</v>
      </c>
    </row>
    <row r="96" spans="1:12" ht="13.5" thickBot="1">
      <c r="A96" s="150" t="s">
        <v>931</v>
      </c>
      <c r="B96" s="194"/>
      <c r="C96" s="85"/>
      <c r="D96" s="85"/>
      <c r="E96" s="88" t="s">
        <v>865</v>
      </c>
      <c r="F96" s="292">
        <f>F97</f>
        <v>0</v>
      </c>
      <c r="G96" s="292">
        <f>SUM(G97:G97)</f>
        <v>0</v>
      </c>
      <c r="H96" s="292">
        <f>SUM(H97:H97)</f>
        <v>0</v>
      </c>
      <c r="I96" s="292"/>
      <c r="J96" s="522">
        <f>SUM(J97:J97)</f>
        <v>8000</v>
      </c>
      <c r="K96" s="292">
        <f>SUM(K97:K97)</f>
        <v>0</v>
      </c>
      <c r="L96" s="292">
        <f>SUM(L97:L97)</f>
        <v>0</v>
      </c>
    </row>
    <row r="97" spans="1:13" ht="13.5" thickBot="1">
      <c r="A97" s="150" t="s">
        <v>150</v>
      </c>
      <c r="B97" s="194" t="s">
        <v>724</v>
      </c>
      <c r="C97" s="85"/>
      <c r="D97" s="110"/>
      <c r="E97" s="87" t="s">
        <v>866</v>
      </c>
      <c r="F97" s="289"/>
      <c r="G97" s="289"/>
      <c r="H97" s="289"/>
      <c r="I97" s="289"/>
      <c r="J97" s="519">
        <v>8000</v>
      </c>
      <c r="K97" s="289"/>
      <c r="L97" s="289"/>
      <c r="M97" s="94"/>
    </row>
    <row r="98" spans="1:12" ht="13.5" thickBot="1">
      <c r="A98" s="150" t="s">
        <v>932</v>
      </c>
      <c r="B98" s="199" t="s">
        <v>208</v>
      </c>
      <c r="C98" s="745" t="s">
        <v>590</v>
      </c>
      <c r="D98" s="745"/>
      <c r="E98" s="745"/>
      <c r="F98" s="296">
        <f aca="true" t="shared" si="22" ref="F98:L99">F99</f>
        <v>0</v>
      </c>
      <c r="G98" s="296">
        <f t="shared" si="22"/>
        <v>0</v>
      </c>
      <c r="H98" s="296">
        <f t="shared" si="22"/>
        <v>0</v>
      </c>
      <c r="I98" s="296">
        <f t="shared" si="22"/>
        <v>55146</v>
      </c>
      <c r="J98" s="528">
        <f t="shared" si="22"/>
        <v>174000</v>
      </c>
      <c r="K98" s="296">
        <f t="shared" si="22"/>
        <v>60000</v>
      </c>
      <c r="L98" s="296">
        <f t="shared" si="22"/>
        <v>60000</v>
      </c>
    </row>
    <row r="99" spans="1:12" ht="13.5" thickBot="1">
      <c r="A99" s="150" t="s">
        <v>933</v>
      </c>
      <c r="B99" s="194"/>
      <c r="C99" s="651" t="s">
        <v>591</v>
      </c>
      <c r="D99" s="651"/>
      <c r="E99" s="651"/>
      <c r="F99" s="297">
        <f t="shared" si="22"/>
        <v>0</v>
      </c>
      <c r="G99" s="297">
        <f t="shared" si="22"/>
        <v>0</v>
      </c>
      <c r="H99" s="297">
        <f t="shared" si="22"/>
        <v>0</v>
      </c>
      <c r="I99" s="297">
        <f t="shared" si="22"/>
        <v>55146</v>
      </c>
      <c r="J99" s="297">
        <f t="shared" si="22"/>
        <v>174000</v>
      </c>
      <c r="K99" s="297">
        <f t="shared" si="22"/>
        <v>60000</v>
      </c>
      <c r="L99" s="297">
        <f t="shared" si="22"/>
        <v>60000</v>
      </c>
    </row>
    <row r="100" spans="1:12" ht="13.5" thickBot="1">
      <c r="A100" s="150" t="s">
        <v>158</v>
      </c>
      <c r="B100" s="195"/>
      <c r="C100" s="744" t="s">
        <v>936</v>
      </c>
      <c r="D100" s="744"/>
      <c r="E100" s="744"/>
      <c r="F100" s="292">
        <f aca="true" t="shared" si="23" ref="F100:L100">SUM(F101:F106)</f>
        <v>0</v>
      </c>
      <c r="G100" s="292">
        <f t="shared" si="23"/>
        <v>0</v>
      </c>
      <c r="H100" s="292">
        <f t="shared" si="23"/>
        <v>0</v>
      </c>
      <c r="I100" s="292">
        <f t="shared" si="23"/>
        <v>55146</v>
      </c>
      <c r="J100" s="522">
        <f t="shared" si="23"/>
        <v>174000</v>
      </c>
      <c r="K100" s="292">
        <f t="shared" si="23"/>
        <v>60000</v>
      </c>
      <c r="L100" s="292">
        <f t="shared" si="23"/>
        <v>60000</v>
      </c>
    </row>
    <row r="101" spans="1:12" ht="13.5" thickBot="1">
      <c r="A101" s="150" t="s">
        <v>161</v>
      </c>
      <c r="B101" s="219">
        <v>41</v>
      </c>
      <c r="C101" s="85"/>
      <c r="D101" s="85" t="s">
        <v>526</v>
      </c>
      <c r="E101" s="87" t="s">
        <v>713</v>
      </c>
      <c r="F101" s="293"/>
      <c r="G101" s="293"/>
      <c r="H101" s="293"/>
      <c r="I101" s="294"/>
      <c r="J101" s="524">
        <v>20000</v>
      </c>
      <c r="K101" s="295">
        <v>10000</v>
      </c>
      <c r="L101" s="295">
        <v>10000</v>
      </c>
    </row>
    <row r="102" spans="1:12" ht="13.5" thickBot="1">
      <c r="A102" s="150" t="s">
        <v>96</v>
      </c>
      <c r="B102" s="219">
        <v>41</v>
      </c>
      <c r="C102" s="85"/>
      <c r="D102" s="85" t="s">
        <v>526</v>
      </c>
      <c r="E102" s="87" t="s">
        <v>804</v>
      </c>
      <c r="F102" s="293"/>
      <c r="G102" s="293"/>
      <c r="H102" s="293"/>
      <c r="I102" s="294">
        <v>43146</v>
      </c>
      <c r="J102" s="524"/>
      <c r="K102" s="295">
        <v>0</v>
      </c>
      <c r="L102" s="295"/>
    </row>
    <row r="103" spans="1:12" ht="13.5" thickBot="1">
      <c r="A103" s="150" t="s">
        <v>99</v>
      </c>
      <c r="B103" s="219">
        <v>41</v>
      </c>
      <c r="C103" s="85"/>
      <c r="D103" s="85" t="s">
        <v>526</v>
      </c>
      <c r="E103" s="87" t="s">
        <v>886</v>
      </c>
      <c r="F103" s="293"/>
      <c r="G103" s="293"/>
      <c r="H103" s="293"/>
      <c r="I103" s="294">
        <v>12000</v>
      </c>
      <c r="J103" s="524"/>
      <c r="K103" s="295"/>
      <c r="L103" s="295"/>
    </row>
    <row r="104" spans="1:12" ht="13.5" thickBot="1">
      <c r="A104" s="150" t="s">
        <v>100</v>
      </c>
      <c r="B104" s="219">
        <v>41</v>
      </c>
      <c r="C104" s="85"/>
      <c r="D104" s="85" t="s">
        <v>526</v>
      </c>
      <c r="E104" s="436" t="s">
        <v>802</v>
      </c>
      <c r="F104" s="293">
        <v>0</v>
      </c>
      <c r="G104" s="293">
        <v>0</v>
      </c>
      <c r="H104" s="293"/>
      <c r="I104" s="294"/>
      <c r="J104" s="524">
        <v>4000</v>
      </c>
      <c r="K104" s="295"/>
      <c r="L104" s="295"/>
    </row>
    <row r="105" spans="1:12" s="94" customFormat="1" ht="13.5" thickBot="1">
      <c r="A105" s="150" t="s">
        <v>101</v>
      </c>
      <c r="B105" s="495"/>
      <c r="C105" s="91"/>
      <c r="D105" s="91" t="s">
        <v>526</v>
      </c>
      <c r="E105" s="611" t="s">
        <v>937</v>
      </c>
      <c r="F105" s="293"/>
      <c r="G105" s="293"/>
      <c r="H105" s="293"/>
      <c r="I105" s="294"/>
      <c r="J105" s="524">
        <v>50000</v>
      </c>
      <c r="K105" s="295">
        <v>50000</v>
      </c>
      <c r="L105" s="295">
        <v>50000</v>
      </c>
    </row>
    <row r="106" spans="1:12" s="94" customFormat="1" ht="12.75">
      <c r="A106" s="150" t="s">
        <v>102</v>
      </c>
      <c r="B106" s="195"/>
      <c r="C106" s="91"/>
      <c r="D106" s="91" t="s">
        <v>867</v>
      </c>
      <c r="E106" s="93" t="s">
        <v>725</v>
      </c>
      <c r="F106" s="293"/>
      <c r="G106" s="293"/>
      <c r="H106" s="293"/>
      <c r="I106" s="294"/>
      <c r="J106" s="524">
        <v>100000</v>
      </c>
      <c r="K106" s="295"/>
      <c r="L106" s="295"/>
    </row>
    <row r="107" spans="1:12" ht="12.75">
      <c r="A107" s="74"/>
      <c r="B107" s="74"/>
      <c r="C107" s="74"/>
      <c r="D107" s="74"/>
      <c r="E107" s="74"/>
      <c r="F107" s="191"/>
      <c r="G107" s="191"/>
      <c r="H107" s="191"/>
      <c r="I107" s="191"/>
      <c r="J107" s="515"/>
      <c r="K107" s="191"/>
      <c r="L107" s="191"/>
    </row>
    <row r="108" spans="1:12" ht="12.75">
      <c r="A108" s="74"/>
      <c r="B108" s="74"/>
      <c r="C108" s="74"/>
      <c r="D108" s="74"/>
      <c r="E108" s="74"/>
      <c r="F108" s="191"/>
      <c r="G108" s="191"/>
      <c r="H108" s="191"/>
      <c r="I108" s="191"/>
      <c r="J108" s="515"/>
      <c r="K108" s="191"/>
      <c r="L108" s="191"/>
    </row>
    <row r="109" spans="1:12" ht="12.75">
      <c r="A109" s="74"/>
      <c r="B109" s="74"/>
      <c r="C109" s="74"/>
      <c r="D109" s="74"/>
      <c r="E109" s="74"/>
      <c r="F109" s="191"/>
      <c r="G109" s="191"/>
      <c r="H109" s="191"/>
      <c r="I109" s="191"/>
      <c r="J109" s="515"/>
      <c r="K109" s="191"/>
      <c r="L109" s="191"/>
    </row>
    <row r="110" spans="1:12" ht="12.75">
      <c r="A110" s="74"/>
      <c r="B110" s="74"/>
      <c r="C110" s="74"/>
      <c r="D110" s="74"/>
      <c r="E110" s="74"/>
      <c r="F110" s="191"/>
      <c r="G110" s="191"/>
      <c r="H110" s="191"/>
      <c r="I110" s="191"/>
      <c r="J110" s="515"/>
      <c r="K110" s="191"/>
      <c r="L110" s="191"/>
    </row>
    <row r="111" spans="1:12" ht="12.75">
      <c r="A111" s="74"/>
      <c r="B111" s="74"/>
      <c r="C111" s="74"/>
      <c r="D111" s="74"/>
      <c r="E111" s="74"/>
      <c r="F111" s="191"/>
      <c r="G111" s="191"/>
      <c r="H111" s="191"/>
      <c r="I111" s="191"/>
      <c r="J111" s="515"/>
      <c r="K111" s="191"/>
      <c r="L111" s="191"/>
    </row>
    <row r="112" spans="1:12" ht="12.75">
      <c r="A112" s="74"/>
      <c r="B112" s="74"/>
      <c r="C112" s="74"/>
      <c r="D112" s="74"/>
      <c r="E112" s="74"/>
      <c r="F112" s="191"/>
      <c r="G112" s="191"/>
      <c r="H112" s="191"/>
      <c r="I112" s="191"/>
      <c r="J112" s="515"/>
      <c r="K112" s="191"/>
      <c r="L112" s="191"/>
    </row>
    <row r="113" spans="1:12" ht="12.75">
      <c r="A113" s="74"/>
      <c r="B113" s="74"/>
      <c r="C113" s="74"/>
      <c r="D113" s="74"/>
      <c r="E113" s="74"/>
      <c r="F113" s="191"/>
      <c r="G113" s="191"/>
      <c r="H113" s="191"/>
      <c r="I113" s="191"/>
      <c r="J113" s="515"/>
      <c r="K113" s="191"/>
      <c r="L113" s="191"/>
    </row>
    <row r="114" spans="1:12" ht="12.75">
      <c r="A114" s="74"/>
      <c r="B114" s="74"/>
      <c r="C114" s="74"/>
      <c r="D114" s="74"/>
      <c r="E114" s="74"/>
      <c r="F114" s="191"/>
      <c r="G114" s="191"/>
      <c r="H114" s="191"/>
      <c r="I114" s="191"/>
      <c r="J114" s="515"/>
      <c r="K114" s="191"/>
      <c r="L114" s="191"/>
    </row>
    <row r="115" spans="1:12" ht="12.75">
      <c r="A115" s="74"/>
      <c r="B115" s="74"/>
      <c r="C115" s="74"/>
      <c r="D115" s="74"/>
      <c r="E115" s="74"/>
      <c r="F115" s="191"/>
      <c r="G115" s="191"/>
      <c r="H115" s="191"/>
      <c r="I115" s="191"/>
      <c r="J115" s="515"/>
      <c r="K115" s="191"/>
      <c r="L115" s="191"/>
    </row>
    <row r="116" spans="1:12" ht="12.75">
      <c r="A116" s="74"/>
      <c r="B116" s="74"/>
      <c r="C116" s="74"/>
      <c r="D116" s="74"/>
      <c r="E116" s="74"/>
      <c r="F116" s="191"/>
      <c r="G116" s="191"/>
      <c r="H116" s="191"/>
      <c r="I116" s="191"/>
      <c r="J116" s="515"/>
      <c r="K116" s="191"/>
      <c r="L116" s="191"/>
    </row>
    <row r="117" spans="1:12" ht="12.75">
      <c r="A117" s="74"/>
      <c r="B117" s="74"/>
      <c r="C117" s="74"/>
      <c r="D117" s="74"/>
      <c r="E117" s="74"/>
      <c r="F117" s="191"/>
      <c r="G117" s="191"/>
      <c r="H117" s="191"/>
      <c r="I117" s="191"/>
      <c r="J117" s="515"/>
      <c r="K117" s="191"/>
      <c r="L117" s="191"/>
    </row>
    <row r="118" spans="1:12" ht="12.75">
      <c r="A118" s="74"/>
      <c r="B118" s="74"/>
      <c r="C118" s="74"/>
      <c r="D118" s="74"/>
      <c r="E118" s="74"/>
      <c r="F118" s="191"/>
      <c r="G118" s="191"/>
      <c r="H118" s="191"/>
      <c r="I118" s="191"/>
      <c r="J118" s="515"/>
      <c r="K118" s="191"/>
      <c r="L118" s="191"/>
    </row>
    <row r="119" spans="1:12" ht="12.75">
      <c r="A119" s="74"/>
      <c r="B119" s="74"/>
      <c r="C119" s="74"/>
      <c r="D119" s="74"/>
      <c r="E119" s="74"/>
      <c r="F119" s="191"/>
      <c r="G119" s="191"/>
      <c r="H119" s="191"/>
      <c r="I119" s="191"/>
      <c r="J119" s="515"/>
      <c r="K119" s="191"/>
      <c r="L119" s="191"/>
    </row>
    <row r="120" spans="1:12" ht="12.75">
      <c r="A120" s="74"/>
      <c r="B120" s="74"/>
      <c r="C120" s="74"/>
      <c r="D120" s="74"/>
      <c r="E120" s="74"/>
      <c r="F120" s="191"/>
      <c r="G120" s="191"/>
      <c r="H120" s="191"/>
      <c r="I120" s="191"/>
      <c r="J120" s="515"/>
      <c r="K120" s="191"/>
      <c r="L120" s="191"/>
    </row>
    <row r="121" spans="1:12" ht="12.75">
      <c r="A121" s="74"/>
      <c r="B121" s="74"/>
      <c r="C121" s="74"/>
      <c r="D121" s="74"/>
      <c r="E121" s="74"/>
      <c r="F121" s="191"/>
      <c r="G121" s="191"/>
      <c r="H121" s="191"/>
      <c r="I121" s="191"/>
      <c r="J121" s="515"/>
      <c r="K121" s="191"/>
      <c r="L121" s="191"/>
    </row>
    <row r="122" spans="1:12" ht="12.75">
      <c r="A122" s="74"/>
      <c r="B122" s="74"/>
      <c r="C122" s="74"/>
      <c r="D122" s="74"/>
      <c r="E122" s="74"/>
      <c r="F122" s="191"/>
      <c r="G122" s="191"/>
      <c r="H122" s="191"/>
      <c r="I122" s="191"/>
      <c r="J122" s="515"/>
      <c r="K122" s="191"/>
      <c r="L122" s="191"/>
    </row>
    <row r="123" spans="1:12" ht="12.75">
      <c r="A123" s="74"/>
      <c r="B123" s="74"/>
      <c r="C123" s="74"/>
      <c r="D123" s="74"/>
      <c r="E123" s="74"/>
      <c r="F123" s="191"/>
      <c r="G123" s="191"/>
      <c r="H123" s="191"/>
      <c r="I123" s="191"/>
      <c r="J123" s="515"/>
      <c r="K123" s="191"/>
      <c r="L123" s="191"/>
    </row>
    <row r="124" spans="1:12" ht="12.75">
      <c r="A124" s="74"/>
      <c r="B124" s="74"/>
      <c r="C124" s="74"/>
      <c r="D124" s="74"/>
      <c r="E124" s="74"/>
      <c r="F124" s="191"/>
      <c r="G124" s="191"/>
      <c r="H124" s="191"/>
      <c r="I124" s="191"/>
      <c r="J124" s="515"/>
      <c r="K124" s="191"/>
      <c r="L124" s="191"/>
    </row>
    <row r="125" spans="1:12" ht="12.75">
      <c r="A125" s="74"/>
      <c r="B125" s="74"/>
      <c r="C125" s="74"/>
      <c r="D125" s="74"/>
      <c r="E125" s="74"/>
      <c r="F125" s="191"/>
      <c r="G125" s="191"/>
      <c r="H125" s="191"/>
      <c r="I125" s="191"/>
      <c r="J125" s="515"/>
      <c r="K125" s="191"/>
      <c r="L125" s="191"/>
    </row>
    <row r="126" spans="1:12" ht="12.75">
      <c r="A126" s="74"/>
      <c r="B126" s="74"/>
      <c r="C126" s="74"/>
      <c r="D126" s="74"/>
      <c r="E126" s="74"/>
      <c r="F126" s="191"/>
      <c r="G126" s="191"/>
      <c r="H126" s="191"/>
      <c r="I126" s="191"/>
      <c r="J126" s="515"/>
      <c r="K126" s="191"/>
      <c r="L126" s="191"/>
    </row>
    <row r="127" spans="1:12" ht="12.75">
      <c r="A127" s="74"/>
      <c r="B127" s="74"/>
      <c r="C127" s="74"/>
      <c r="D127" s="74"/>
      <c r="E127" s="74"/>
      <c r="F127" s="191"/>
      <c r="G127" s="191"/>
      <c r="H127" s="191"/>
      <c r="I127" s="191"/>
      <c r="J127" s="515"/>
      <c r="K127" s="191"/>
      <c r="L127" s="191"/>
    </row>
    <row r="128" spans="1:12" ht="12.75">
      <c r="A128" s="74"/>
      <c r="B128" s="74"/>
      <c r="C128" s="74"/>
      <c r="D128" s="74"/>
      <c r="E128" s="74"/>
      <c r="F128" s="191"/>
      <c r="G128" s="191"/>
      <c r="H128" s="191"/>
      <c r="I128" s="191"/>
      <c r="J128" s="515"/>
      <c r="K128" s="191"/>
      <c r="L128" s="191"/>
    </row>
    <row r="129" spans="1:12" ht="12.75">
      <c r="A129" s="74"/>
      <c r="B129" s="74"/>
      <c r="C129" s="74"/>
      <c r="D129" s="74"/>
      <c r="E129" s="74"/>
      <c r="F129" s="191"/>
      <c r="G129" s="191"/>
      <c r="H129" s="191"/>
      <c r="I129" s="191"/>
      <c r="J129" s="515"/>
      <c r="K129" s="191"/>
      <c r="L129" s="191"/>
    </row>
    <row r="130" spans="1:12" ht="12.75">
      <c r="A130" s="74"/>
      <c r="B130" s="74"/>
      <c r="C130" s="74"/>
      <c r="D130" s="74"/>
      <c r="E130" s="74"/>
      <c r="F130" s="191"/>
      <c r="G130" s="191"/>
      <c r="H130" s="191"/>
      <c r="I130" s="191"/>
      <c r="J130" s="515"/>
      <c r="K130" s="191"/>
      <c r="L130" s="191"/>
    </row>
    <row r="131" spans="1:12" ht="12.75">
      <c r="A131" s="74"/>
      <c r="B131" s="74"/>
      <c r="C131" s="74"/>
      <c r="D131" s="74"/>
      <c r="E131" s="74"/>
      <c r="F131" s="191"/>
      <c r="G131" s="191"/>
      <c r="H131" s="191"/>
      <c r="I131" s="191"/>
      <c r="J131" s="515"/>
      <c r="K131" s="191"/>
      <c r="L131" s="191"/>
    </row>
    <row r="132" spans="1:12" ht="12.75">
      <c r="A132" s="74"/>
      <c r="B132" s="74"/>
      <c r="C132" s="74"/>
      <c r="D132" s="74"/>
      <c r="E132" s="74"/>
      <c r="F132" s="191"/>
      <c r="G132" s="191"/>
      <c r="H132" s="191"/>
      <c r="I132" s="191"/>
      <c r="J132" s="515"/>
      <c r="K132" s="191"/>
      <c r="L132" s="191"/>
    </row>
    <row r="133" spans="1:12" ht="12.75">
      <c r="A133" s="74"/>
      <c r="B133" s="74"/>
      <c r="C133" s="74"/>
      <c r="D133" s="74"/>
      <c r="E133" s="74"/>
      <c r="F133" s="191"/>
      <c r="G133" s="191"/>
      <c r="H133" s="191"/>
      <c r="I133" s="191"/>
      <c r="J133" s="515"/>
      <c r="K133" s="191"/>
      <c r="L133" s="191"/>
    </row>
    <row r="134" spans="1:12" ht="12.75">
      <c r="A134" s="74"/>
      <c r="B134" s="74"/>
      <c r="C134" s="74"/>
      <c r="D134" s="74"/>
      <c r="E134" s="74"/>
      <c r="F134" s="191"/>
      <c r="G134" s="191"/>
      <c r="H134" s="191"/>
      <c r="I134" s="191"/>
      <c r="J134" s="515"/>
      <c r="K134" s="191"/>
      <c r="L134" s="191"/>
    </row>
    <row r="135" spans="1:12" ht="12.75">
      <c r="A135" s="74"/>
      <c r="B135" s="74"/>
      <c r="C135" s="74"/>
      <c r="D135" s="74"/>
      <c r="E135" s="74"/>
      <c r="F135" s="191"/>
      <c r="G135" s="191"/>
      <c r="H135" s="191"/>
      <c r="I135" s="191"/>
      <c r="J135" s="515"/>
      <c r="K135" s="191"/>
      <c r="L135" s="191"/>
    </row>
    <row r="136" spans="1:12" ht="12.75">
      <c r="A136" s="74"/>
      <c r="B136" s="74"/>
      <c r="C136" s="74"/>
      <c r="D136" s="74"/>
      <c r="E136" s="74"/>
      <c r="F136" s="191"/>
      <c r="G136" s="191"/>
      <c r="H136" s="191"/>
      <c r="I136" s="191"/>
      <c r="J136" s="515"/>
      <c r="K136" s="191"/>
      <c r="L136" s="191"/>
    </row>
    <row r="137" spans="1:12" ht="12.75">
      <c r="A137" s="74"/>
      <c r="B137" s="74"/>
      <c r="C137" s="74"/>
      <c r="D137" s="74"/>
      <c r="E137" s="74"/>
      <c r="F137" s="191"/>
      <c r="G137" s="191"/>
      <c r="H137" s="191"/>
      <c r="I137" s="191"/>
      <c r="J137" s="515"/>
      <c r="K137" s="191"/>
      <c r="L137" s="191"/>
    </row>
    <row r="138" spans="1:12" ht="12.75">
      <c r="A138" s="74"/>
      <c r="B138" s="74"/>
      <c r="C138" s="74"/>
      <c r="D138" s="74"/>
      <c r="E138" s="74"/>
      <c r="F138" s="191"/>
      <c r="G138" s="191"/>
      <c r="H138" s="191"/>
      <c r="I138" s="191"/>
      <c r="J138" s="515"/>
      <c r="K138" s="191"/>
      <c r="L138" s="191"/>
    </row>
    <row r="139" spans="1:12" ht="12.75">
      <c r="A139" s="74"/>
      <c r="B139" s="74"/>
      <c r="C139" s="74"/>
      <c r="D139" s="74"/>
      <c r="E139" s="74"/>
      <c r="F139" s="191"/>
      <c r="G139" s="191"/>
      <c r="H139" s="191"/>
      <c r="I139" s="191"/>
      <c r="J139" s="515"/>
      <c r="K139" s="191"/>
      <c r="L139" s="191"/>
    </row>
    <row r="140" spans="1:12" ht="12.75">
      <c r="A140" s="74"/>
      <c r="B140" s="74"/>
      <c r="C140" s="74"/>
      <c r="D140" s="74"/>
      <c r="E140" s="74"/>
      <c r="F140" s="191"/>
      <c r="G140" s="191"/>
      <c r="H140" s="191"/>
      <c r="I140" s="191"/>
      <c r="J140" s="515"/>
      <c r="K140" s="191"/>
      <c r="L140" s="191"/>
    </row>
    <row r="141" spans="1:12" ht="12.75">
      <c r="A141" s="74"/>
      <c r="B141" s="74"/>
      <c r="C141" s="74"/>
      <c r="D141" s="74"/>
      <c r="E141" s="74"/>
      <c r="F141" s="191"/>
      <c r="G141" s="191"/>
      <c r="H141" s="191"/>
      <c r="I141" s="191"/>
      <c r="J141" s="515"/>
      <c r="K141" s="191"/>
      <c r="L141" s="191"/>
    </row>
    <row r="142" spans="1:12" ht="12.75">
      <c r="A142" s="74"/>
      <c r="B142" s="74"/>
      <c r="C142" s="74"/>
      <c r="D142" s="74"/>
      <c r="E142" s="74"/>
      <c r="F142" s="191"/>
      <c r="G142" s="191"/>
      <c r="H142" s="191"/>
      <c r="I142" s="191"/>
      <c r="J142" s="515"/>
      <c r="K142" s="191"/>
      <c r="L142" s="191"/>
    </row>
    <row r="143" spans="1:12" ht="12.75">
      <c r="A143" s="74"/>
      <c r="B143" s="74"/>
      <c r="C143" s="74"/>
      <c r="D143" s="74"/>
      <c r="E143" s="74"/>
      <c r="F143" s="191"/>
      <c r="G143" s="191"/>
      <c r="H143" s="191"/>
      <c r="I143" s="191"/>
      <c r="J143" s="515"/>
      <c r="K143" s="191"/>
      <c r="L143" s="191"/>
    </row>
    <row r="144" spans="1:12" ht="12.75">
      <c r="A144" s="74"/>
      <c r="B144" s="74"/>
      <c r="C144" s="74"/>
      <c r="D144" s="74"/>
      <c r="E144" s="74"/>
      <c r="F144" s="191"/>
      <c r="G144" s="191"/>
      <c r="H144" s="191"/>
      <c r="I144" s="191"/>
      <c r="J144" s="515"/>
      <c r="K144" s="191"/>
      <c r="L144" s="191"/>
    </row>
    <row r="145" spans="1:12" ht="12.75">
      <c r="A145" s="74"/>
      <c r="B145" s="74"/>
      <c r="C145" s="74"/>
      <c r="D145" s="74"/>
      <c r="E145" s="74"/>
      <c r="F145" s="191"/>
      <c r="G145" s="191"/>
      <c r="H145" s="191"/>
      <c r="I145" s="191"/>
      <c r="J145" s="515"/>
      <c r="K145" s="191"/>
      <c r="L145" s="191"/>
    </row>
    <row r="146" spans="1:12" ht="12.75">
      <c r="A146" s="74"/>
      <c r="B146" s="74"/>
      <c r="C146" s="74"/>
      <c r="D146" s="74"/>
      <c r="E146" s="74"/>
      <c r="F146" s="191"/>
      <c r="G146" s="191"/>
      <c r="H146" s="191"/>
      <c r="I146" s="191"/>
      <c r="J146" s="515"/>
      <c r="K146" s="191"/>
      <c r="L146" s="191"/>
    </row>
    <row r="147" spans="1:12" ht="12.75">
      <c r="A147" s="74"/>
      <c r="B147" s="74"/>
      <c r="C147" s="74"/>
      <c r="D147" s="74"/>
      <c r="E147" s="74"/>
      <c r="F147" s="191"/>
      <c r="G147" s="191"/>
      <c r="H147" s="191"/>
      <c r="I147" s="191"/>
      <c r="J147" s="515"/>
      <c r="K147" s="191"/>
      <c r="L147" s="191"/>
    </row>
    <row r="148" spans="1:12" ht="12.75">
      <c r="A148" s="74"/>
      <c r="B148" s="74"/>
      <c r="C148" s="74"/>
      <c r="D148" s="74"/>
      <c r="E148" s="74"/>
      <c r="F148" s="191"/>
      <c r="G148" s="191"/>
      <c r="H148" s="191"/>
      <c r="I148" s="191"/>
      <c r="J148" s="515"/>
      <c r="K148" s="191"/>
      <c r="L148" s="191"/>
    </row>
    <row r="149" spans="1:12" ht="12.75">
      <c r="A149" s="74"/>
      <c r="B149" s="74"/>
      <c r="C149" s="74"/>
      <c r="D149" s="74"/>
      <c r="E149" s="74"/>
      <c r="F149" s="191"/>
      <c r="G149" s="191"/>
      <c r="H149" s="191"/>
      <c r="I149" s="191"/>
      <c r="J149" s="515"/>
      <c r="K149" s="191"/>
      <c r="L149" s="191"/>
    </row>
    <row r="150" spans="1:12" ht="12.75">
      <c r="A150" s="74"/>
      <c r="B150" s="74"/>
      <c r="C150" s="74"/>
      <c r="D150" s="74"/>
      <c r="E150" s="74"/>
      <c r="F150" s="191"/>
      <c r="G150" s="191"/>
      <c r="H150" s="191"/>
      <c r="I150" s="191"/>
      <c r="J150" s="515"/>
      <c r="K150" s="191"/>
      <c r="L150" s="191"/>
    </row>
    <row r="151" spans="1:12" ht="12.75">
      <c r="A151" s="74"/>
      <c r="B151" s="74"/>
      <c r="C151" s="74"/>
      <c r="D151" s="74"/>
      <c r="E151" s="74"/>
      <c r="F151" s="191"/>
      <c r="G151" s="191"/>
      <c r="H151" s="191"/>
      <c r="I151" s="191"/>
      <c r="J151" s="515"/>
      <c r="K151" s="191"/>
      <c r="L151" s="191"/>
    </row>
    <row r="152" spans="1:12" ht="12.75">
      <c r="A152" s="74"/>
      <c r="B152" s="74"/>
      <c r="C152" s="74"/>
      <c r="D152" s="74"/>
      <c r="E152" s="74"/>
      <c r="F152" s="191"/>
      <c r="G152" s="191"/>
      <c r="H152" s="191"/>
      <c r="I152" s="191"/>
      <c r="J152" s="515"/>
      <c r="K152" s="191"/>
      <c r="L152" s="191"/>
    </row>
    <row r="153" spans="1:12" ht="12.75">
      <c r="A153" s="74"/>
      <c r="B153" s="74"/>
      <c r="C153" s="74"/>
      <c r="D153" s="74"/>
      <c r="E153" s="74"/>
      <c r="F153" s="191"/>
      <c r="G153" s="191"/>
      <c r="H153" s="191"/>
      <c r="I153" s="191"/>
      <c r="J153" s="515"/>
      <c r="K153" s="191"/>
      <c r="L153" s="191"/>
    </row>
    <row r="154" spans="1:12" ht="12.75">
      <c r="A154" s="74"/>
      <c r="B154" s="74"/>
      <c r="C154" s="74"/>
      <c r="D154" s="74"/>
      <c r="E154" s="74"/>
      <c r="F154" s="191"/>
      <c r="G154" s="191"/>
      <c r="H154" s="191"/>
      <c r="I154" s="191"/>
      <c r="J154" s="515"/>
      <c r="K154" s="191"/>
      <c r="L154" s="191"/>
    </row>
    <row r="155" spans="1:12" ht="12.75">
      <c r="A155" s="74"/>
      <c r="B155" s="74"/>
      <c r="C155" s="74"/>
      <c r="D155" s="74"/>
      <c r="E155" s="74"/>
      <c r="F155" s="191"/>
      <c r="G155" s="191"/>
      <c r="H155" s="191"/>
      <c r="I155" s="191"/>
      <c r="J155" s="515"/>
      <c r="K155" s="191"/>
      <c r="L155" s="191"/>
    </row>
    <row r="156" spans="1:12" ht="12.75">
      <c r="A156" s="74"/>
      <c r="B156" s="74"/>
      <c r="C156" s="74"/>
      <c r="D156" s="74"/>
      <c r="E156" s="74"/>
      <c r="F156" s="191"/>
      <c r="G156" s="191"/>
      <c r="H156" s="191"/>
      <c r="I156" s="191"/>
      <c r="J156" s="515"/>
      <c r="K156" s="191"/>
      <c r="L156" s="191"/>
    </row>
    <row r="157" spans="1:12" ht="12.75">
      <c r="A157" s="74"/>
      <c r="B157" s="74"/>
      <c r="C157" s="74"/>
      <c r="D157" s="74"/>
      <c r="E157" s="74"/>
      <c r="F157" s="191"/>
      <c r="G157" s="191"/>
      <c r="H157" s="191"/>
      <c r="I157" s="191"/>
      <c r="J157" s="515"/>
      <c r="K157" s="191"/>
      <c r="L157" s="191"/>
    </row>
    <row r="158" spans="1:12" ht="12.75">
      <c r="A158" s="74"/>
      <c r="B158" s="74"/>
      <c r="C158" s="74"/>
      <c r="D158" s="74"/>
      <c r="E158" s="74"/>
      <c r="F158" s="191"/>
      <c r="G158" s="191"/>
      <c r="H158" s="191"/>
      <c r="I158" s="191"/>
      <c r="J158" s="515"/>
      <c r="K158" s="191"/>
      <c r="L158" s="191"/>
    </row>
    <row r="159" spans="1:12" ht="12.75">
      <c r="A159" s="74"/>
      <c r="B159" s="74"/>
      <c r="C159" s="74"/>
      <c r="D159" s="74"/>
      <c r="E159" s="74"/>
      <c r="F159" s="191"/>
      <c r="G159" s="191"/>
      <c r="H159" s="191"/>
      <c r="I159" s="191"/>
      <c r="J159" s="515"/>
      <c r="K159" s="191"/>
      <c r="L159" s="191"/>
    </row>
    <row r="160" spans="1:12" ht="12.75">
      <c r="A160" s="74"/>
      <c r="B160" s="74"/>
      <c r="C160" s="74"/>
      <c r="D160" s="74"/>
      <c r="E160" s="74"/>
      <c r="F160" s="191"/>
      <c r="G160" s="191"/>
      <c r="H160" s="191"/>
      <c r="I160" s="191"/>
      <c r="J160" s="515"/>
      <c r="K160" s="191"/>
      <c r="L160" s="191"/>
    </row>
    <row r="161" spans="1:12" ht="12.75">
      <c r="A161" s="74"/>
      <c r="B161" s="74"/>
      <c r="C161" s="74"/>
      <c r="D161" s="74"/>
      <c r="E161" s="74"/>
      <c r="F161" s="191"/>
      <c r="G161" s="191"/>
      <c r="H161" s="191"/>
      <c r="I161" s="191"/>
      <c r="J161" s="515"/>
      <c r="K161" s="191"/>
      <c r="L161" s="191"/>
    </row>
    <row r="162" spans="1:12" ht="12.75">
      <c r="A162" s="74"/>
      <c r="B162" s="74"/>
      <c r="C162" s="74"/>
      <c r="D162" s="74"/>
      <c r="E162" s="74"/>
      <c r="F162" s="191"/>
      <c r="G162" s="191"/>
      <c r="H162" s="191"/>
      <c r="I162" s="191"/>
      <c r="J162" s="515"/>
      <c r="K162" s="191"/>
      <c r="L162" s="191"/>
    </row>
    <row r="163" spans="1:12" ht="12.75">
      <c r="A163" s="74"/>
      <c r="B163" s="74"/>
      <c r="C163" s="74"/>
      <c r="D163" s="74"/>
      <c r="E163" s="74"/>
      <c r="F163" s="191"/>
      <c r="G163" s="191"/>
      <c r="H163" s="191"/>
      <c r="I163" s="191"/>
      <c r="J163" s="515"/>
      <c r="K163" s="191"/>
      <c r="L163" s="191"/>
    </row>
    <row r="164" spans="1:12" ht="12.75">
      <c r="A164" s="74"/>
      <c r="B164" s="74"/>
      <c r="C164" s="74"/>
      <c r="D164" s="74"/>
      <c r="E164" s="74"/>
      <c r="F164" s="191"/>
      <c r="G164" s="191"/>
      <c r="H164" s="191"/>
      <c r="I164" s="191"/>
      <c r="J164" s="515"/>
      <c r="K164" s="191"/>
      <c r="L164" s="191"/>
    </row>
    <row r="165" spans="1:12" ht="12.75">
      <c r="A165" s="74"/>
      <c r="B165" s="74"/>
      <c r="C165" s="74"/>
      <c r="D165" s="74"/>
      <c r="E165" s="74"/>
      <c r="F165" s="191"/>
      <c r="G165" s="191"/>
      <c r="H165" s="191"/>
      <c r="I165" s="191"/>
      <c r="J165" s="515"/>
      <c r="K165" s="191"/>
      <c r="L165" s="191"/>
    </row>
    <row r="166" spans="1:12" ht="12.75">
      <c r="A166" s="74"/>
      <c r="B166" s="74"/>
      <c r="C166" s="74"/>
      <c r="D166" s="74"/>
      <c r="E166" s="74"/>
      <c r="F166" s="191"/>
      <c r="G166" s="191"/>
      <c r="H166" s="191"/>
      <c r="I166" s="191"/>
      <c r="J166" s="515"/>
      <c r="K166" s="191"/>
      <c r="L166" s="191"/>
    </row>
    <row r="167" spans="1:12" ht="12.75">
      <c r="A167" s="74"/>
      <c r="B167" s="74"/>
      <c r="C167" s="74"/>
      <c r="D167" s="74"/>
      <c r="E167" s="74"/>
      <c r="F167" s="191"/>
      <c r="G167" s="191"/>
      <c r="H167" s="191"/>
      <c r="I167" s="191"/>
      <c r="J167" s="515"/>
      <c r="K167" s="191"/>
      <c r="L167" s="191"/>
    </row>
    <row r="168" spans="1:12" ht="12.75">
      <c r="A168" s="74"/>
      <c r="B168" s="74"/>
      <c r="C168" s="74"/>
      <c r="D168" s="74"/>
      <c r="E168" s="74"/>
      <c r="F168" s="191"/>
      <c r="G168" s="191"/>
      <c r="H168" s="191"/>
      <c r="I168" s="191"/>
      <c r="J168" s="515"/>
      <c r="K168" s="191"/>
      <c r="L168" s="191"/>
    </row>
    <row r="169" spans="1:12" ht="12.75">
      <c r="A169" s="74"/>
      <c r="B169" s="74"/>
      <c r="C169" s="74"/>
      <c r="D169" s="74"/>
      <c r="E169" s="74"/>
      <c r="F169" s="191"/>
      <c r="G169" s="191"/>
      <c r="H169" s="191"/>
      <c r="I169" s="191"/>
      <c r="J169" s="515"/>
      <c r="K169" s="191"/>
      <c r="L169" s="191"/>
    </row>
    <row r="170" spans="1:12" ht="12.75">
      <c r="A170" s="74"/>
      <c r="B170" s="74"/>
      <c r="C170" s="74"/>
      <c r="D170" s="74"/>
      <c r="E170" s="74"/>
      <c r="F170" s="191"/>
      <c r="G170" s="191"/>
      <c r="H170" s="191"/>
      <c r="I170" s="191"/>
      <c r="J170" s="515"/>
      <c r="K170" s="191"/>
      <c r="L170" s="191"/>
    </row>
    <row r="171" spans="1:12" ht="12.75">
      <c r="A171" s="74"/>
      <c r="B171" s="74"/>
      <c r="C171" s="74"/>
      <c r="D171" s="74"/>
      <c r="E171" s="74"/>
      <c r="F171" s="191"/>
      <c r="G171" s="191"/>
      <c r="H171" s="191"/>
      <c r="I171" s="191"/>
      <c r="J171" s="515"/>
      <c r="K171" s="191"/>
      <c r="L171" s="191"/>
    </row>
    <row r="172" spans="1:12" ht="12.75">
      <c r="A172" s="74"/>
      <c r="B172" s="74"/>
      <c r="C172" s="74"/>
      <c r="D172" s="74"/>
      <c r="E172" s="74"/>
      <c r="F172" s="191"/>
      <c r="G172" s="191"/>
      <c r="H172" s="191"/>
      <c r="I172" s="191"/>
      <c r="J172" s="515"/>
      <c r="K172" s="191"/>
      <c r="L172" s="191"/>
    </row>
    <row r="173" spans="1:12" ht="12.75">
      <c r="A173" s="74"/>
      <c r="B173" s="74"/>
      <c r="C173" s="74"/>
      <c r="D173" s="74"/>
      <c r="E173" s="74"/>
      <c r="F173" s="191"/>
      <c r="G173" s="191"/>
      <c r="H173" s="191"/>
      <c r="I173" s="191"/>
      <c r="J173" s="515"/>
      <c r="K173" s="191"/>
      <c r="L173" s="191"/>
    </row>
    <row r="174" spans="1:12" ht="12.75">
      <c r="A174" s="74"/>
      <c r="B174" s="74"/>
      <c r="C174" s="74"/>
      <c r="D174" s="74"/>
      <c r="E174" s="74"/>
      <c r="F174" s="191"/>
      <c r="G174" s="191"/>
      <c r="H174" s="191"/>
      <c r="I174" s="191"/>
      <c r="J174" s="515"/>
      <c r="K174" s="191"/>
      <c r="L174" s="191"/>
    </row>
    <row r="175" spans="1:12" ht="12.75">
      <c r="A175" s="74"/>
      <c r="B175" s="74"/>
      <c r="C175" s="74"/>
      <c r="D175" s="74"/>
      <c r="E175" s="74"/>
      <c r="F175" s="191"/>
      <c r="G175" s="191"/>
      <c r="H175" s="191"/>
      <c r="I175" s="191"/>
      <c r="J175" s="515"/>
      <c r="K175" s="191"/>
      <c r="L175" s="191"/>
    </row>
    <row r="176" spans="1:12" ht="12.75">
      <c r="A176" s="74"/>
      <c r="B176" s="74"/>
      <c r="C176" s="74"/>
      <c r="D176" s="74"/>
      <c r="E176" s="74"/>
      <c r="F176" s="191"/>
      <c r="G176" s="191"/>
      <c r="H176" s="191"/>
      <c r="I176" s="191"/>
      <c r="J176" s="515"/>
      <c r="K176" s="191"/>
      <c r="L176" s="191"/>
    </row>
    <row r="177" spans="1:12" ht="12.75">
      <c r="A177" s="74"/>
      <c r="B177" s="74"/>
      <c r="C177" s="74"/>
      <c r="D177" s="74"/>
      <c r="E177" s="74"/>
      <c r="F177" s="191"/>
      <c r="G177" s="191"/>
      <c r="H177" s="191"/>
      <c r="I177" s="191"/>
      <c r="J177" s="515"/>
      <c r="K177" s="191"/>
      <c r="L177" s="191"/>
    </row>
    <row r="178" spans="1:12" ht="12.75">
      <c r="A178" s="74"/>
      <c r="B178" s="74"/>
      <c r="C178" s="74"/>
      <c r="D178" s="74"/>
      <c r="E178" s="74"/>
      <c r="F178" s="191"/>
      <c r="G178" s="191"/>
      <c r="H178" s="191"/>
      <c r="I178" s="191"/>
      <c r="J178" s="515"/>
      <c r="K178" s="191"/>
      <c r="L178" s="191"/>
    </row>
    <row r="179" spans="1:12" ht="12.75">
      <c r="A179" s="74"/>
      <c r="B179" s="74"/>
      <c r="C179" s="74"/>
      <c r="D179" s="74"/>
      <c r="E179" s="74"/>
      <c r="F179" s="191"/>
      <c r="G179" s="191"/>
      <c r="H179" s="191"/>
      <c r="I179" s="191"/>
      <c r="J179" s="515"/>
      <c r="K179" s="191"/>
      <c r="L179" s="191"/>
    </row>
    <row r="180" spans="1:12" ht="12.75">
      <c r="A180" s="74"/>
      <c r="B180" s="74"/>
      <c r="C180" s="74"/>
      <c r="D180" s="74"/>
      <c r="E180" s="74"/>
      <c r="F180" s="191"/>
      <c r="G180" s="191"/>
      <c r="H180" s="191"/>
      <c r="I180" s="191"/>
      <c r="J180" s="515"/>
      <c r="K180" s="191"/>
      <c r="L180" s="191"/>
    </row>
    <row r="181" spans="1:12" ht="12.75">
      <c r="A181" s="74"/>
      <c r="B181" s="74"/>
      <c r="C181" s="74"/>
      <c r="D181" s="74"/>
      <c r="E181" s="74"/>
      <c r="F181" s="191"/>
      <c r="G181" s="191"/>
      <c r="H181" s="191"/>
      <c r="I181" s="191"/>
      <c r="J181" s="515"/>
      <c r="K181" s="191"/>
      <c r="L181" s="191"/>
    </row>
    <row r="182" spans="1:12" ht="12.75">
      <c r="A182" s="74"/>
      <c r="B182" s="74"/>
      <c r="C182" s="74"/>
      <c r="D182" s="74"/>
      <c r="E182" s="74"/>
      <c r="F182" s="191"/>
      <c r="G182" s="191"/>
      <c r="H182" s="191"/>
      <c r="I182" s="191"/>
      <c r="J182" s="515"/>
      <c r="K182" s="191"/>
      <c r="L182" s="191"/>
    </row>
    <row r="183" spans="1:12" ht="12.75">
      <c r="A183" s="74"/>
      <c r="B183" s="74"/>
      <c r="C183" s="74"/>
      <c r="D183" s="74"/>
      <c r="E183" s="74"/>
      <c r="F183" s="191"/>
      <c r="G183" s="191"/>
      <c r="H183" s="191"/>
      <c r="I183" s="191"/>
      <c r="J183" s="515"/>
      <c r="K183" s="191"/>
      <c r="L183" s="191"/>
    </row>
    <row r="184" spans="1:12" ht="12.75">
      <c r="A184" s="74"/>
      <c r="B184" s="74"/>
      <c r="C184" s="74"/>
      <c r="D184" s="74"/>
      <c r="E184" s="74"/>
      <c r="F184" s="191"/>
      <c r="G184" s="191"/>
      <c r="H184" s="191"/>
      <c r="I184" s="191"/>
      <c r="J184" s="515"/>
      <c r="K184" s="191"/>
      <c r="L184" s="191"/>
    </row>
    <row r="185" spans="1:12" ht="12.75">
      <c r="A185" s="74"/>
      <c r="B185" s="74"/>
      <c r="C185" s="74"/>
      <c r="D185" s="74"/>
      <c r="E185" s="74"/>
      <c r="F185" s="191"/>
      <c r="G185" s="191"/>
      <c r="H185" s="191"/>
      <c r="I185" s="191"/>
      <c r="J185" s="515"/>
      <c r="K185" s="191"/>
      <c r="L185" s="191"/>
    </row>
    <row r="186" spans="1:12" ht="12.75">
      <c r="A186" s="74"/>
      <c r="B186" s="74"/>
      <c r="C186" s="74"/>
      <c r="D186" s="74"/>
      <c r="E186" s="74"/>
      <c r="F186" s="191"/>
      <c r="G186" s="191"/>
      <c r="H186" s="191"/>
      <c r="I186" s="191"/>
      <c r="J186" s="515"/>
      <c r="K186" s="191"/>
      <c r="L186" s="191"/>
    </row>
    <row r="187" spans="1:12" ht="12.75">
      <c r="A187" s="74"/>
      <c r="B187" s="74"/>
      <c r="C187" s="74"/>
      <c r="D187" s="74"/>
      <c r="E187" s="74"/>
      <c r="F187" s="191"/>
      <c r="G187" s="191"/>
      <c r="H187" s="191"/>
      <c r="I187" s="191"/>
      <c r="J187" s="515"/>
      <c r="K187" s="191"/>
      <c r="L187" s="191"/>
    </row>
    <row r="188" spans="1:12" ht="12.75">
      <c r="A188" s="74"/>
      <c r="B188" s="74"/>
      <c r="C188" s="74"/>
      <c r="D188" s="74"/>
      <c r="E188" s="74"/>
      <c r="F188" s="191"/>
      <c r="G188" s="191"/>
      <c r="H188" s="191"/>
      <c r="I188" s="191"/>
      <c r="J188" s="515"/>
      <c r="K188" s="191"/>
      <c r="L188" s="191"/>
    </row>
    <row r="189" spans="1:12" ht="12.75">
      <c r="A189" s="74"/>
      <c r="B189" s="74"/>
      <c r="C189" s="74"/>
      <c r="D189" s="74"/>
      <c r="E189" s="74"/>
      <c r="F189" s="191"/>
      <c r="G189" s="191"/>
      <c r="H189" s="191"/>
      <c r="I189" s="191"/>
      <c r="J189" s="515"/>
      <c r="K189" s="191"/>
      <c r="L189" s="191"/>
    </row>
    <row r="190" spans="1:12" ht="12.75">
      <c r="A190" s="74"/>
      <c r="B190" s="74"/>
      <c r="C190" s="74"/>
      <c r="D190" s="74"/>
      <c r="E190" s="74"/>
      <c r="F190" s="191"/>
      <c r="G190" s="191"/>
      <c r="H190" s="191"/>
      <c r="I190" s="191"/>
      <c r="J190" s="515"/>
      <c r="K190" s="191"/>
      <c r="L190" s="191"/>
    </row>
    <row r="191" spans="1:12" ht="12.75">
      <c r="A191" s="74"/>
      <c r="B191" s="74"/>
      <c r="C191" s="74"/>
      <c r="D191" s="74"/>
      <c r="E191" s="74"/>
      <c r="F191" s="191"/>
      <c r="G191" s="191"/>
      <c r="H191" s="191"/>
      <c r="I191" s="191"/>
      <c r="J191" s="515"/>
      <c r="K191" s="191"/>
      <c r="L191" s="191"/>
    </row>
    <row r="192" spans="1:12" ht="12.75">
      <c r="A192" s="74"/>
      <c r="B192" s="74"/>
      <c r="C192" s="74"/>
      <c r="D192" s="74"/>
      <c r="E192" s="74"/>
      <c r="F192" s="191"/>
      <c r="G192" s="191"/>
      <c r="H192" s="191"/>
      <c r="I192" s="191"/>
      <c r="J192" s="515"/>
      <c r="K192" s="191"/>
      <c r="L192" s="191"/>
    </row>
  </sheetData>
  <sheetProtection/>
  <mergeCells count="49">
    <mergeCell ref="C100:E100"/>
    <mergeCell ref="C93:E93"/>
    <mergeCell ref="C91:E91"/>
    <mergeCell ref="D92:E92"/>
    <mergeCell ref="C98:E98"/>
    <mergeCell ref="C99:E99"/>
    <mergeCell ref="D95:E95"/>
    <mergeCell ref="J85:J86"/>
    <mergeCell ref="K85:K86"/>
    <mergeCell ref="L85:L86"/>
    <mergeCell ref="B87:E87"/>
    <mergeCell ref="C88:E88"/>
    <mergeCell ref="D89:E89"/>
    <mergeCell ref="A81:G81"/>
    <mergeCell ref="A83:A86"/>
    <mergeCell ref="B83:C86"/>
    <mergeCell ref="D83:E86"/>
    <mergeCell ref="F83:L83"/>
    <mergeCell ref="F84:L84"/>
    <mergeCell ref="F85:F86"/>
    <mergeCell ref="G85:G86"/>
    <mergeCell ref="H85:H86"/>
    <mergeCell ref="I85:I86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J5:J6"/>
    <mergeCell ref="K5:K6"/>
    <mergeCell ref="L5:L6"/>
    <mergeCell ref="B7:E7"/>
    <mergeCell ref="C8:E8"/>
    <mergeCell ref="D9:E9"/>
    <mergeCell ref="C56:E56"/>
    <mergeCell ref="C73:E73"/>
    <mergeCell ref="C74:E74"/>
    <mergeCell ref="C75:E75"/>
    <mergeCell ref="D20:E20"/>
    <mergeCell ref="D37:E37"/>
    <mergeCell ref="D39:E39"/>
    <mergeCell ref="C50:E50"/>
    <mergeCell ref="D51:E51"/>
    <mergeCell ref="D55:E55"/>
  </mergeCells>
  <printOptions horizontalCentered="1"/>
  <pageMargins left="0.2362204724409449" right="0.2362204724409449" top="0.5905511811023623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124" zoomScaleNormal="124" zoomScalePageLayoutView="0" workbookViewId="0" topLeftCell="A1">
      <selection activeCell="A1" sqref="A1:L30"/>
    </sheetView>
  </sheetViews>
  <sheetFormatPr defaultColWidth="11.57421875" defaultRowHeight="12.75"/>
  <cols>
    <col min="1" max="1" width="3.00390625" style="154" customWidth="1"/>
    <col min="2" max="2" width="7.421875" style="154" customWidth="1"/>
    <col min="3" max="3" width="6.7109375" style="154" customWidth="1"/>
    <col min="4" max="4" width="7.00390625" style="154" customWidth="1"/>
    <col min="5" max="5" width="31.7109375" style="154" customWidth="1"/>
    <col min="6" max="6" width="10.00390625" style="181" customWidth="1"/>
    <col min="7" max="7" width="10.140625" style="181" customWidth="1"/>
    <col min="8" max="9" width="11.140625" style="181" customWidth="1"/>
    <col min="10" max="10" width="11.140625" style="537" customWidth="1"/>
    <col min="11" max="12" width="10.7109375" style="181" customWidth="1"/>
  </cols>
  <sheetData>
    <row r="1" spans="1:12" ht="20.25" customHeight="1">
      <c r="A1" s="671" t="s">
        <v>594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/>
    </row>
    <row r="2" spans="1:12" ht="12.75">
      <c r="A2" s="74"/>
      <c r="B2" s="74"/>
      <c r="C2" s="74"/>
      <c r="D2" s="74"/>
      <c r="E2" s="74"/>
      <c r="F2" s="182"/>
      <c r="G2" s="182"/>
      <c r="H2" s="182"/>
      <c r="I2" s="182"/>
      <c r="J2" s="526"/>
      <c r="K2" s="182"/>
      <c r="L2" s="182"/>
    </row>
    <row r="3" spans="1:12" ht="12.75" customHeight="1">
      <c r="A3" s="659"/>
      <c r="B3" s="660" t="s">
        <v>70</v>
      </c>
      <c r="C3" s="660"/>
      <c r="D3" s="661" t="s">
        <v>71</v>
      </c>
      <c r="E3" s="661"/>
      <c r="F3" s="765" t="s">
        <v>34</v>
      </c>
      <c r="G3" s="765"/>
      <c r="H3" s="765"/>
      <c r="I3" s="765"/>
      <c r="J3" s="765"/>
      <c r="K3" s="765"/>
      <c r="L3" s="765"/>
    </row>
    <row r="4" spans="1:12" ht="12.75">
      <c r="A4" s="659"/>
      <c r="B4" s="660"/>
      <c r="C4" s="660"/>
      <c r="D4" s="661"/>
      <c r="E4" s="661"/>
      <c r="F4" s="766" t="s">
        <v>20</v>
      </c>
      <c r="G4" s="766"/>
      <c r="H4" s="766"/>
      <c r="I4" s="766"/>
      <c r="J4" s="766"/>
      <c r="K4" s="766"/>
      <c r="L4" s="766"/>
    </row>
    <row r="5" spans="1:12" ht="12.75" customHeight="1">
      <c r="A5" s="659"/>
      <c r="B5" s="660"/>
      <c r="C5" s="660"/>
      <c r="D5" s="661"/>
      <c r="E5" s="661"/>
      <c r="F5" s="764" t="s">
        <v>756</v>
      </c>
      <c r="G5" s="764" t="s">
        <v>838</v>
      </c>
      <c r="H5" s="675" t="s">
        <v>839</v>
      </c>
      <c r="I5" s="675" t="s">
        <v>840</v>
      </c>
      <c r="J5" s="767" t="s">
        <v>732</v>
      </c>
      <c r="K5" s="690" t="s">
        <v>765</v>
      </c>
      <c r="L5" s="690" t="s">
        <v>841</v>
      </c>
    </row>
    <row r="6" spans="1:12" ht="38.25" customHeight="1">
      <c r="A6" s="659"/>
      <c r="B6" s="660"/>
      <c r="C6" s="660"/>
      <c r="D6" s="661"/>
      <c r="E6" s="661"/>
      <c r="F6" s="764"/>
      <c r="G6" s="764"/>
      <c r="H6" s="675"/>
      <c r="I6" s="675"/>
      <c r="J6" s="767"/>
      <c r="K6" s="690"/>
      <c r="L6" s="690"/>
    </row>
    <row r="7" spans="1:12" ht="21.75" customHeight="1">
      <c r="A7" s="192"/>
      <c r="B7" s="735" t="s">
        <v>595</v>
      </c>
      <c r="C7" s="735"/>
      <c r="D7" s="735"/>
      <c r="E7" s="735"/>
      <c r="F7" s="334">
        <f>F9+F11+F13</f>
        <v>0</v>
      </c>
      <c r="G7" s="334">
        <f aca="true" t="shared" si="0" ref="G7:L7">G9+G11+G13</f>
        <v>30</v>
      </c>
      <c r="H7" s="334">
        <f>H9+H11+H13</f>
        <v>60</v>
      </c>
      <c r="I7" s="334">
        <f>I9+I11+I13</f>
        <v>60</v>
      </c>
      <c r="J7" s="557">
        <f t="shared" si="0"/>
        <v>60</v>
      </c>
      <c r="K7" s="334">
        <f t="shared" si="0"/>
        <v>60</v>
      </c>
      <c r="L7" s="334">
        <f t="shared" si="0"/>
        <v>60</v>
      </c>
    </row>
    <row r="8" spans="1:12" ht="12.75">
      <c r="A8" s="207" t="s">
        <v>74</v>
      </c>
      <c r="B8" s="208" t="s">
        <v>75</v>
      </c>
      <c r="C8" s="691" t="s">
        <v>76</v>
      </c>
      <c r="D8" s="691"/>
      <c r="E8" s="691"/>
      <c r="F8" s="335">
        <f>SUM(F9+F11+F13)</f>
        <v>0</v>
      </c>
      <c r="G8" s="335">
        <f aca="true" t="shared" si="1" ref="G8:L8">SUM(G9+G11+G13)</f>
        <v>30</v>
      </c>
      <c r="H8" s="335">
        <f>SUM(H9+H11+H13)</f>
        <v>60</v>
      </c>
      <c r="I8" s="335">
        <f>SUM(I9+I11+I13)</f>
        <v>60</v>
      </c>
      <c r="J8" s="558">
        <f t="shared" si="1"/>
        <v>60</v>
      </c>
      <c r="K8" s="335">
        <f t="shared" si="1"/>
        <v>60</v>
      </c>
      <c r="L8" s="335">
        <f t="shared" si="1"/>
        <v>60</v>
      </c>
    </row>
    <row r="9" spans="1:12" ht="12.75">
      <c r="A9" s="194" t="s">
        <v>77</v>
      </c>
      <c r="B9" s="104"/>
      <c r="C9" s="82" t="s">
        <v>596</v>
      </c>
      <c r="D9" s="651" t="s">
        <v>597</v>
      </c>
      <c r="E9" s="651"/>
      <c r="F9" s="288">
        <f aca="true" t="shared" si="2" ref="F9:L9">SUM(F10:F10)</f>
        <v>0</v>
      </c>
      <c r="G9" s="288">
        <f t="shared" si="2"/>
        <v>0</v>
      </c>
      <c r="H9" s="288">
        <f t="shared" si="2"/>
        <v>10</v>
      </c>
      <c r="I9" s="288">
        <f t="shared" si="2"/>
        <v>10</v>
      </c>
      <c r="J9" s="518">
        <f t="shared" si="2"/>
        <v>10</v>
      </c>
      <c r="K9" s="288">
        <f t="shared" si="2"/>
        <v>10</v>
      </c>
      <c r="L9" s="288">
        <f t="shared" si="2"/>
        <v>10</v>
      </c>
    </row>
    <row r="10" spans="1:12" ht="12.75">
      <c r="A10" s="194" t="s">
        <v>80</v>
      </c>
      <c r="B10" s="81"/>
      <c r="C10" s="85"/>
      <c r="D10" s="110">
        <v>632003</v>
      </c>
      <c r="E10" s="87" t="s">
        <v>598</v>
      </c>
      <c r="F10" s="294"/>
      <c r="G10" s="294">
        <v>0</v>
      </c>
      <c r="H10" s="294">
        <v>10</v>
      </c>
      <c r="I10" s="294">
        <v>10</v>
      </c>
      <c r="J10" s="559">
        <v>10</v>
      </c>
      <c r="K10" s="294">
        <v>10</v>
      </c>
      <c r="L10" s="319">
        <v>10</v>
      </c>
    </row>
    <row r="11" spans="1:12" ht="12.75">
      <c r="A11" s="194" t="s">
        <v>84</v>
      </c>
      <c r="B11" s="104"/>
      <c r="C11" s="82" t="s">
        <v>599</v>
      </c>
      <c r="D11" s="651" t="s">
        <v>600</v>
      </c>
      <c r="E11" s="651"/>
      <c r="F11" s="288">
        <f aca="true" t="shared" si="3" ref="F11:L11">SUM(F12)</f>
        <v>0</v>
      </c>
      <c r="G11" s="288">
        <f t="shared" si="3"/>
        <v>30</v>
      </c>
      <c r="H11" s="288">
        <f t="shared" si="3"/>
        <v>50</v>
      </c>
      <c r="I11" s="288">
        <f t="shared" si="3"/>
        <v>50</v>
      </c>
      <c r="J11" s="518">
        <f t="shared" si="3"/>
        <v>50</v>
      </c>
      <c r="K11" s="288">
        <f t="shared" si="3"/>
        <v>50</v>
      </c>
      <c r="L11" s="288">
        <f t="shared" si="3"/>
        <v>50</v>
      </c>
    </row>
    <row r="12" spans="1:12" ht="12.75">
      <c r="A12" s="194" t="s">
        <v>86</v>
      </c>
      <c r="B12" s="85"/>
      <c r="C12" s="85"/>
      <c r="D12" s="110">
        <v>633006</v>
      </c>
      <c r="E12" s="87" t="s">
        <v>601</v>
      </c>
      <c r="F12" s="294">
        <v>0</v>
      </c>
      <c r="G12" s="294">
        <v>30</v>
      </c>
      <c r="H12" s="294">
        <v>50</v>
      </c>
      <c r="I12" s="294">
        <v>50</v>
      </c>
      <c r="J12" s="559">
        <v>50</v>
      </c>
      <c r="K12" s="294">
        <v>50</v>
      </c>
      <c r="L12" s="319">
        <v>50</v>
      </c>
    </row>
    <row r="13" spans="1:12" ht="12.75">
      <c r="A13" s="194" t="s">
        <v>88</v>
      </c>
      <c r="B13" s="104"/>
      <c r="C13" s="82" t="s">
        <v>602</v>
      </c>
      <c r="D13" s="651" t="s">
        <v>603</v>
      </c>
      <c r="E13" s="651"/>
      <c r="F13" s="288">
        <f aca="true" t="shared" si="4" ref="F13:L13">SUM(F14)</f>
        <v>0</v>
      </c>
      <c r="G13" s="288">
        <f t="shared" si="4"/>
        <v>0</v>
      </c>
      <c r="H13" s="288">
        <f t="shared" si="4"/>
        <v>0</v>
      </c>
      <c r="I13" s="288">
        <f t="shared" si="4"/>
        <v>0</v>
      </c>
      <c r="J13" s="518">
        <f t="shared" si="4"/>
        <v>0</v>
      </c>
      <c r="K13" s="288">
        <f t="shared" si="4"/>
        <v>0</v>
      </c>
      <c r="L13" s="288">
        <f t="shared" si="4"/>
        <v>0</v>
      </c>
    </row>
    <row r="14" spans="1:12" ht="12.75">
      <c r="A14" s="205" t="s">
        <v>90</v>
      </c>
      <c r="B14" s="188"/>
      <c r="C14" s="188"/>
      <c r="D14" s="209"/>
      <c r="E14" s="139"/>
      <c r="F14" s="336"/>
      <c r="G14" s="336"/>
      <c r="H14" s="336"/>
      <c r="I14" s="336"/>
      <c r="J14" s="560"/>
      <c r="K14" s="336"/>
      <c r="L14" s="337"/>
    </row>
    <row r="15" spans="1:15" ht="12.75">
      <c r="A15" s="74"/>
      <c r="B15" s="74"/>
      <c r="C15" s="74"/>
      <c r="D15" s="74"/>
      <c r="E15" s="74"/>
      <c r="F15" s="182"/>
      <c r="G15" s="182"/>
      <c r="H15" s="182"/>
      <c r="I15" s="182"/>
      <c r="J15" s="526"/>
      <c r="K15" s="182"/>
      <c r="L15" s="182"/>
      <c r="O15" s="210"/>
    </row>
    <row r="16" spans="1:12" ht="12.75">
      <c r="A16" s="74"/>
      <c r="B16" s="74"/>
      <c r="C16" s="74"/>
      <c r="D16" s="74"/>
      <c r="E16" s="74"/>
      <c r="F16" s="182"/>
      <c r="G16" s="182"/>
      <c r="H16" s="182"/>
      <c r="I16" s="182"/>
      <c r="J16" s="526"/>
      <c r="K16" s="182"/>
      <c r="L16" s="182"/>
    </row>
    <row r="19" spans="1:12" ht="20.25">
      <c r="A19" s="671" t="s">
        <v>594</v>
      </c>
      <c r="B19" s="671"/>
      <c r="C19" s="671"/>
      <c r="D19" s="671"/>
      <c r="E19" s="671"/>
      <c r="F19" s="671"/>
      <c r="G19" s="671"/>
      <c r="H19" s="107"/>
      <c r="I19" s="107"/>
      <c r="J19" s="531"/>
      <c r="K19"/>
      <c r="L19"/>
    </row>
    <row r="20" spans="1:12" ht="12.75">
      <c r="A20" s="74"/>
      <c r="B20" s="74"/>
      <c r="C20" s="74"/>
      <c r="D20" s="74"/>
      <c r="E20" s="74"/>
      <c r="F20" s="182"/>
      <c r="G20" s="182"/>
      <c r="H20" s="182"/>
      <c r="I20" s="182"/>
      <c r="J20" s="526"/>
      <c r="K20"/>
      <c r="L20"/>
    </row>
    <row r="21" spans="1:12" ht="12.75" customHeight="1">
      <c r="A21" s="739"/>
      <c r="B21" s="743" t="s">
        <v>70</v>
      </c>
      <c r="C21" s="743"/>
      <c r="D21" s="728" t="s">
        <v>71</v>
      </c>
      <c r="E21" s="728"/>
      <c r="F21" s="729" t="s">
        <v>34</v>
      </c>
      <c r="G21" s="729"/>
      <c r="H21" s="729"/>
      <c r="I21" s="729"/>
      <c r="J21" s="729"/>
      <c r="K21" s="729"/>
      <c r="L21" s="729"/>
    </row>
    <row r="22" spans="1:12" ht="13.5" thickBot="1">
      <c r="A22" s="739"/>
      <c r="B22" s="743"/>
      <c r="C22" s="743"/>
      <c r="D22" s="728"/>
      <c r="E22" s="728"/>
      <c r="F22" s="732" t="s">
        <v>27</v>
      </c>
      <c r="G22" s="732"/>
      <c r="H22" s="732"/>
      <c r="I22" s="732"/>
      <c r="J22" s="732"/>
      <c r="K22" s="732"/>
      <c r="L22" s="732"/>
    </row>
    <row r="23" spans="1:12" ht="12.75" customHeight="1" thickBot="1">
      <c r="A23" s="739"/>
      <c r="B23" s="743"/>
      <c r="C23" s="743"/>
      <c r="D23" s="728"/>
      <c r="E23" s="728"/>
      <c r="F23" s="756" t="s">
        <v>756</v>
      </c>
      <c r="G23" s="756" t="s">
        <v>838</v>
      </c>
      <c r="H23" s="757" t="s">
        <v>839</v>
      </c>
      <c r="I23" s="757" t="s">
        <v>840</v>
      </c>
      <c r="J23" s="762" t="s">
        <v>732</v>
      </c>
      <c r="K23" s="760" t="s">
        <v>765</v>
      </c>
      <c r="L23" s="760" t="s">
        <v>841</v>
      </c>
    </row>
    <row r="24" spans="1:12" ht="43.5" customHeight="1" thickBot="1">
      <c r="A24" s="739"/>
      <c r="B24" s="743"/>
      <c r="C24" s="743"/>
      <c r="D24" s="728"/>
      <c r="E24" s="728"/>
      <c r="F24" s="756"/>
      <c r="G24" s="756"/>
      <c r="H24" s="757"/>
      <c r="I24" s="757"/>
      <c r="J24" s="762"/>
      <c r="K24" s="760"/>
      <c r="L24" s="760"/>
    </row>
    <row r="25" spans="1:12" ht="12.75" customHeight="1" thickBot="1">
      <c r="A25" s="192"/>
      <c r="B25" s="763" t="s">
        <v>595</v>
      </c>
      <c r="C25" s="763"/>
      <c r="D25" s="763"/>
      <c r="E25" s="763"/>
      <c r="F25" s="299">
        <f aca="true" t="shared" si="5" ref="F25:L25">F26</f>
        <v>0</v>
      </c>
      <c r="G25" s="299">
        <f t="shared" si="5"/>
        <v>0</v>
      </c>
      <c r="H25" s="299">
        <f t="shared" si="5"/>
        <v>0</v>
      </c>
      <c r="I25" s="299">
        <f t="shared" si="5"/>
        <v>0</v>
      </c>
      <c r="J25" s="532">
        <f t="shared" si="5"/>
        <v>5000</v>
      </c>
      <c r="K25" s="299">
        <f t="shared" si="5"/>
        <v>0</v>
      </c>
      <c r="L25" s="299">
        <f t="shared" si="5"/>
        <v>0</v>
      </c>
    </row>
    <row r="26" spans="1:12" ht="12.75">
      <c r="A26" s="207" t="s">
        <v>74</v>
      </c>
      <c r="B26" s="208" t="s">
        <v>75</v>
      </c>
      <c r="C26" s="761" t="s">
        <v>76</v>
      </c>
      <c r="D26" s="761"/>
      <c r="E26" s="761"/>
      <c r="F26" s="338">
        <f>SUM(F27+F29)</f>
        <v>0</v>
      </c>
      <c r="G26" s="338">
        <f aca="true" t="shared" si="6" ref="G26:L26">SUM(G27+G29)</f>
        <v>0</v>
      </c>
      <c r="H26" s="338">
        <f t="shared" si="6"/>
        <v>0</v>
      </c>
      <c r="I26" s="338">
        <f t="shared" si="6"/>
        <v>0</v>
      </c>
      <c r="J26" s="561">
        <f t="shared" si="6"/>
        <v>5000</v>
      </c>
      <c r="K26" s="338">
        <f t="shared" si="6"/>
        <v>0</v>
      </c>
      <c r="L26" s="338">
        <f t="shared" si="6"/>
        <v>0</v>
      </c>
    </row>
    <row r="27" spans="1:12" ht="12.75">
      <c r="A27" s="194" t="s">
        <v>77</v>
      </c>
      <c r="B27" s="104"/>
      <c r="C27" s="82" t="s">
        <v>596</v>
      </c>
      <c r="D27" s="666" t="s">
        <v>597</v>
      </c>
      <c r="E27" s="666"/>
      <c r="F27" s="297">
        <f aca="true" t="shared" si="7" ref="F27:L27">SUM(F28)</f>
        <v>0</v>
      </c>
      <c r="G27" s="297">
        <f t="shared" si="7"/>
        <v>0</v>
      </c>
      <c r="H27" s="297">
        <f t="shared" si="7"/>
        <v>0</v>
      </c>
      <c r="I27" s="297">
        <f t="shared" si="7"/>
        <v>0</v>
      </c>
      <c r="J27" s="521">
        <f t="shared" si="7"/>
        <v>5000</v>
      </c>
      <c r="K27" s="297">
        <f t="shared" si="7"/>
        <v>0</v>
      </c>
      <c r="L27" s="297">
        <f t="shared" si="7"/>
        <v>0</v>
      </c>
    </row>
    <row r="28" spans="1:12" ht="12.75">
      <c r="A28" s="194" t="s">
        <v>82</v>
      </c>
      <c r="B28" s="81"/>
      <c r="C28" s="85"/>
      <c r="D28" s="110">
        <v>711001</v>
      </c>
      <c r="E28" s="85" t="s">
        <v>604</v>
      </c>
      <c r="F28" s="293">
        <v>0</v>
      </c>
      <c r="G28" s="293">
        <v>0</v>
      </c>
      <c r="H28" s="339">
        <v>0</v>
      </c>
      <c r="I28" s="340">
        <v>0</v>
      </c>
      <c r="J28" s="552">
        <v>5000</v>
      </c>
      <c r="K28" s="295">
        <v>0</v>
      </c>
      <c r="L28" s="295">
        <v>0</v>
      </c>
    </row>
    <row r="29" spans="1:12" ht="12.75">
      <c r="A29" s="194" t="s">
        <v>88</v>
      </c>
      <c r="B29" s="104"/>
      <c r="C29" s="82" t="s">
        <v>602</v>
      </c>
      <c r="D29" s="666" t="s">
        <v>603</v>
      </c>
      <c r="E29" s="666"/>
      <c r="F29" s="297">
        <f aca="true" t="shared" si="8" ref="F29:L29">SUM(F30)</f>
        <v>0</v>
      </c>
      <c r="G29" s="297">
        <f t="shared" si="8"/>
        <v>0</v>
      </c>
      <c r="H29" s="297">
        <f t="shared" si="8"/>
        <v>0</v>
      </c>
      <c r="I29" s="297">
        <f t="shared" si="8"/>
        <v>0</v>
      </c>
      <c r="J29" s="521">
        <f t="shared" si="8"/>
        <v>0</v>
      </c>
      <c r="K29" s="297">
        <f t="shared" si="8"/>
        <v>0</v>
      </c>
      <c r="L29" s="297">
        <f t="shared" si="8"/>
        <v>0</v>
      </c>
    </row>
    <row r="30" spans="1:12" ht="12.75">
      <c r="A30" s="205" t="s">
        <v>90</v>
      </c>
      <c r="B30" s="113"/>
      <c r="C30" s="113"/>
      <c r="D30" s="121">
        <v>716</v>
      </c>
      <c r="E30" s="206" t="s">
        <v>605</v>
      </c>
      <c r="F30" s="341"/>
      <c r="G30" s="341"/>
      <c r="H30" s="342"/>
      <c r="I30" s="343"/>
      <c r="J30" s="562"/>
      <c r="K30" s="344"/>
      <c r="L30" s="344"/>
    </row>
  </sheetData>
  <sheetProtection selectLockedCells="1" selectUnlockedCells="1"/>
  <mergeCells count="35">
    <mergeCell ref="B7:E7"/>
    <mergeCell ref="C8:E8"/>
    <mergeCell ref="D9:E9"/>
    <mergeCell ref="A1:K1"/>
    <mergeCell ref="A3:A6"/>
    <mergeCell ref="B3:C6"/>
    <mergeCell ref="D3:E6"/>
    <mergeCell ref="F3:L3"/>
    <mergeCell ref="F4:L4"/>
    <mergeCell ref="J5:J6"/>
    <mergeCell ref="K5:K6"/>
    <mergeCell ref="L5:L6"/>
    <mergeCell ref="G5:G6"/>
    <mergeCell ref="H5:H6"/>
    <mergeCell ref="I5:I6"/>
    <mergeCell ref="F5:F6"/>
    <mergeCell ref="L23:L24"/>
    <mergeCell ref="B25:E25"/>
    <mergeCell ref="D11:E11"/>
    <mergeCell ref="D13:E13"/>
    <mergeCell ref="A19:G19"/>
    <mergeCell ref="A21:A24"/>
    <mergeCell ref="B21:C24"/>
    <mergeCell ref="D21:E24"/>
    <mergeCell ref="F21:L21"/>
    <mergeCell ref="F22:L22"/>
    <mergeCell ref="K23:K24"/>
    <mergeCell ref="C26:E26"/>
    <mergeCell ref="D27:E27"/>
    <mergeCell ref="D29:E29"/>
    <mergeCell ref="H23:H24"/>
    <mergeCell ref="I23:I24"/>
    <mergeCell ref="J23:J24"/>
    <mergeCell ref="F23:F24"/>
    <mergeCell ref="G23:G24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zoomScale="124" zoomScaleNormal="124" zoomScalePageLayoutView="0" workbookViewId="0" topLeftCell="A2">
      <selection activeCell="I30" sqref="I30"/>
    </sheetView>
  </sheetViews>
  <sheetFormatPr defaultColWidth="11.57421875" defaultRowHeight="12.75"/>
  <cols>
    <col min="1" max="1" width="5.00390625" style="0" customWidth="1"/>
    <col min="2" max="2" width="0" style="0" hidden="1" customWidth="1"/>
    <col min="3" max="3" width="0.13671875" style="0" customWidth="1"/>
    <col min="4" max="4" width="8.140625" style="0" customWidth="1"/>
    <col min="5" max="5" width="45.7109375" style="0" customWidth="1"/>
    <col min="6" max="6" width="13.7109375" style="72" customWidth="1"/>
    <col min="7" max="7" width="13.00390625" style="72" customWidth="1"/>
    <col min="8" max="8" width="11.140625" style="72" customWidth="1"/>
    <col min="9" max="9" width="13.421875" style="73" customWidth="1"/>
    <col min="10" max="10" width="11.7109375" style="601" bestFit="1" customWidth="1"/>
    <col min="11" max="12" width="12.140625" style="72" customWidth="1"/>
  </cols>
  <sheetData>
    <row r="1" spans="1:10" ht="18" customHeight="1">
      <c r="A1" s="768" t="s">
        <v>26</v>
      </c>
      <c r="B1" s="768"/>
      <c r="C1" s="768"/>
      <c r="D1" s="768"/>
      <c r="E1" s="768"/>
      <c r="F1" s="768"/>
      <c r="G1" s="768"/>
      <c r="H1" s="331"/>
      <c r="I1" s="414"/>
      <c r="J1" s="605"/>
    </row>
    <row r="2" spans="1:12" ht="18" customHeight="1">
      <c r="A2" s="769"/>
      <c r="B2" s="770" t="s">
        <v>606</v>
      </c>
      <c r="C2" s="770" t="s">
        <v>607</v>
      </c>
      <c r="D2" s="770" t="s">
        <v>608</v>
      </c>
      <c r="E2" s="771" t="s">
        <v>609</v>
      </c>
      <c r="F2" s="663" t="s">
        <v>72</v>
      </c>
      <c r="G2" s="663"/>
      <c r="H2" s="663"/>
      <c r="I2" s="663"/>
      <c r="J2" s="663"/>
      <c r="K2" s="663"/>
      <c r="L2" s="663"/>
    </row>
    <row r="3" spans="1:12" ht="39" customHeight="1">
      <c r="A3" s="769"/>
      <c r="B3" s="770"/>
      <c r="C3" s="770"/>
      <c r="D3" s="770"/>
      <c r="E3" s="771"/>
      <c r="F3" s="332" t="s">
        <v>756</v>
      </c>
      <c r="G3" s="332" t="s">
        <v>838</v>
      </c>
      <c r="H3" s="332" t="s">
        <v>839</v>
      </c>
      <c r="I3" s="332" t="s">
        <v>840</v>
      </c>
      <c r="J3" s="606" t="s">
        <v>730</v>
      </c>
      <c r="K3" s="333" t="s">
        <v>762</v>
      </c>
      <c r="L3" s="333" t="s">
        <v>908</v>
      </c>
    </row>
    <row r="4" spans="1:12" ht="12" customHeight="1" thickBot="1">
      <c r="A4" s="150" t="s">
        <v>74</v>
      </c>
      <c r="B4" s="211">
        <v>200</v>
      </c>
      <c r="C4" s="211"/>
      <c r="D4" s="211"/>
      <c r="E4" s="212" t="s">
        <v>610</v>
      </c>
      <c r="F4" s="304">
        <f aca="true" t="shared" si="0" ref="F4:L4">SUM(F5+F12)</f>
        <v>54462.71</v>
      </c>
      <c r="G4" s="304">
        <f t="shared" si="0"/>
        <v>148120.68000000002</v>
      </c>
      <c r="H4" s="304">
        <f t="shared" si="0"/>
        <v>575616.82</v>
      </c>
      <c r="I4" s="304">
        <f t="shared" si="0"/>
        <v>1244571.69</v>
      </c>
      <c r="J4" s="607">
        <f t="shared" si="0"/>
        <v>300000</v>
      </c>
      <c r="K4" s="304">
        <f t="shared" si="0"/>
        <v>10000</v>
      </c>
      <c r="L4" s="304">
        <f t="shared" si="0"/>
        <v>10000</v>
      </c>
    </row>
    <row r="5" spans="1:12" ht="12" customHeight="1" thickBot="1">
      <c r="A5" s="150" t="s">
        <v>924</v>
      </c>
      <c r="B5" s="213">
        <v>230</v>
      </c>
      <c r="C5" s="213"/>
      <c r="D5" s="213"/>
      <c r="E5" s="214" t="s">
        <v>611</v>
      </c>
      <c r="F5" s="307">
        <f aca="true" t="shared" si="1" ref="F5:L5">F6+F8</f>
        <v>49462.71</v>
      </c>
      <c r="G5" s="307">
        <f t="shared" si="1"/>
        <v>22432.7</v>
      </c>
      <c r="H5" s="307">
        <f t="shared" si="1"/>
        <v>10000</v>
      </c>
      <c r="I5" s="307">
        <f t="shared" si="1"/>
        <v>12600</v>
      </c>
      <c r="J5" s="608">
        <f t="shared" si="1"/>
        <v>300000</v>
      </c>
      <c r="K5" s="307">
        <f t="shared" si="1"/>
        <v>10000</v>
      </c>
      <c r="L5" s="307">
        <f t="shared" si="1"/>
        <v>10000</v>
      </c>
    </row>
    <row r="6" spans="1:12" ht="12" customHeight="1" thickBot="1">
      <c r="A6" s="150" t="s">
        <v>925</v>
      </c>
      <c r="B6" s="215"/>
      <c r="C6" s="215">
        <v>231</v>
      </c>
      <c r="D6" s="215"/>
      <c r="E6" s="216" t="s">
        <v>612</v>
      </c>
      <c r="F6" s="309">
        <f aca="true" t="shared" si="2" ref="F6:L6">SUM(F7:F7)</f>
        <v>0</v>
      </c>
      <c r="G6" s="309">
        <f t="shared" si="2"/>
        <v>12000</v>
      </c>
      <c r="H6" s="309">
        <f t="shared" si="2"/>
        <v>0</v>
      </c>
      <c r="I6" s="309">
        <f t="shared" si="2"/>
        <v>0</v>
      </c>
      <c r="J6" s="609">
        <f t="shared" si="2"/>
        <v>0</v>
      </c>
      <c r="K6" s="309">
        <f t="shared" si="2"/>
        <v>0</v>
      </c>
      <c r="L6" s="309">
        <f t="shared" si="2"/>
        <v>0</v>
      </c>
    </row>
    <row r="7" spans="1:12" ht="12" customHeight="1" thickBot="1">
      <c r="A7" s="150" t="s">
        <v>926</v>
      </c>
      <c r="B7" s="217"/>
      <c r="C7" s="217"/>
      <c r="D7" s="217">
        <v>231</v>
      </c>
      <c r="E7" s="218" t="s">
        <v>763</v>
      </c>
      <c r="F7" s="289"/>
      <c r="G7" s="289">
        <v>12000</v>
      </c>
      <c r="H7" s="289"/>
      <c r="I7" s="289"/>
      <c r="J7" s="519">
        <v>0</v>
      </c>
      <c r="K7" s="289"/>
      <c r="L7" s="312"/>
    </row>
    <row r="8" spans="1:12" ht="12" customHeight="1" thickBot="1">
      <c r="A8" s="150" t="s">
        <v>927</v>
      </c>
      <c r="B8" s="215"/>
      <c r="C8" s="215">
        <v>233</v>
      </c>
      <c r="D8" s="215"/>
      <c r="E8" s="216" t="s">
        <v>613</v>
      </c>
      <c r="F8" s="309">
        <f>SUM(F9:F11)</f>
        <v>49462.71</v>
      </c>
      <c r="G8" s="309">
        <f aca="true" t="shared" si="3" ref="G8:L8">SUM(G9:G11)</f>
        <v>10432.7</v>
      </c>
      <c r="H8" s="309">
        <f t="shared" si="3"/>
        <v>10000</v>
      </c>
      <c r="I8" s="309">
        <f t="shared" si="3"/>
        <v>12600</v>
      </c>
      <c r="J8" s="609">
        <f t="shared" si="3"/>
        <v>300000</v>
      </c>
      <c r="K8" s="309">
        <f t="shared" si="3"/>
        <v>10000</v>
      </c>
      <c r="L8" s="309">
        <f t="shared" si="3"/>
        <v>10000</v>
      </c>
    </row>
    <row r="9" spans="1:12" ht="12" customHeight="1" thickBot="1">
      <c r="A9" s="150" t="s">
        <v>928</v>
      </c>
      <c r="B9" s="217"/>
      <c r="C9" s="217"/>
      <c r="D9" s="219">
        <v>232</v>
      </c>
      <c r="E9" s="218" t="s">
        <v>614</v>
      </c>
      <c r="F9" s="289">
        <v>39000</v>
      </c>
      <c r="G9" s="289"/>
      <c r="H9" s="289"/>
      <c r="I9" s="289">
        <v>0</v>
      </c>
      <c r="J9" s="519"/>
      <c r="K9" s="289">
        <v>0</v>
      </c>
      <c r="L9" s="312">
        <v>0</v>
      </c>
    </row>
    <row r="10" spans="1:12" ht="12" customHeight="1" thickBot="1">
      <c r="A10" s="150" t="s">
        <v>929</v>
      </c>
      <c r="B10" s="217"/>
      <c r="C10" s="217"/>
      <c r="D10" s="219">
        <v>233001</v>
      </c>
      <c r="E10" s="218" t="s">
        <v>615</v>
      </c>
      <c r="F10" s="289">
        <v>10462.71</v>
      </c>
      <c r="G10" s="289">
        <v>10432.7</v>
      </c>
      <c r="H10" s="289">
        <v>10000</v>
      </c>
      <c r="I10" s="289">
        <v>10600</v>
      </c>
      <c r="J10" s="519">
        <v>300000</v>
      </c>
      <c r="K10" s="289">
        <v>10000</v>
      </c>
      <c r="L10" s="312">
        <v>10000</v>
      </c>
    </row>
    <row r="11" spans="1:12" ht="12" customHeight="1" thickBot="1">
      <c r="A11" s="150" t="s">
        <v>930</v>
      </c>
      <c r="B11" s="217"/>
      <c r="C11" s="217"/>
      <c r="D11" s="219">
        <v>233001</v>
      </c>
      <c r="E11" s="218" t="s">
        <v>913</v>
      </c>
      <c r="F11" s="289"/>
      <c r="G11" s="289"/>
      <c r="H11" s="289"/>
      <c r="I11" s="289">
        <v>2000</v>
      </c>
      <c r="J11" s="519"/>
      <c r="K11" s="289"/>
      <c r="L11" s="290"/>
    </row>
    <row r="12" spans="1:12" ht="12" customHeight="1" thickBot="1">
      <c r="A12" s="150" t="s">
        <v>931</v>
      </c>
      <c r="B12" s="213">
        <v>300</v>
      </c>
      <c r="C12" s="213"/>
      <c r="D12" s="213"/>
      <c r="E12" s="214" t="s">
        <v>616</v>
      </c>
      <c r="F12" s="307">
        <f aca="true" t="shared" si="4" ref="F12:L12">SUM(F13)</f>
        <v>5000</v>
      </c>
      <c r="G12" s="307">
        <f t="shared" si="4"/>
        <v>125687.98000000001</v>
      </c>
      <c r="H12" s="307">
        <f t="shared" si="4"/>
        <v>565616.82</v>
      </c>
      <c r="I12" s="307">
        <f t="shared" si="4"/>
        <v>1231971.69</v>
      </c>
      <c r="J12" s="608">
        <f t="shared" si="4"/>
        <v>0</v>
      </c>
      <c r="K12" s="307">
        <f t="shared" si="4"/>
        <v>0</v>
      </c>
      <c r="L12" s="307">
        <f t="shared" si="4"/>
        <v>0</v>
      </c>
    </row>
    <row r="13" spans="1:12" ht="12" customHeight="1" thickBot="1">
      <c r="A13" s="150" t="s">
        <v>150</v>
      </c>
      <c r="B13" s="215"/>
      <c r="C13" s="215">
        <v>320</v>
      </c>
      <c r="D13" s="215"/>
      <c r="E13" s="216" t="s">
        <v>617</v>
      </c>
      <c r="F13" s="309">
        <f aca="true" t="shared" si="5" ref="F13:L13">SUM(F14:F24)</f>
        <v>5000</v>
      </c>
      <c r="G13" s="309">
        <f t="shared" si="5"/>
        <v>125687.98000000001</v>
      </c>
      <c r="H13" s="309">
        <f t="shared" si="5"/>
        <v>565616.82</v>
      </c>
      <c r="I13" s="309">
        <f t="shared" si="5"/>
        <v>1231971.69</v>
      </c>
      <c r="J13" s="609">
        <f t="shared" si="5"/>
        <v>0</v>
      </c>
      <c r="K13" s="309">
        <f t="shared" si="5"/>
        <v>0</v>
      </c>
      <c r="L13" s="309">
        <f t="shared" si="5"/>
        <v>0</v>
      </c>
    </row>
    <row r="14" spans="1:12" ht="12" customHeight="1" thickBot="1">
      <c r="A14" s="150" t="s">
        <v>932</v>
      </c>
      <c r="B14" s="217"/>
      <c r="C14" s="217">
        <v>321</v>
      </c>
      <c r="D14" s="217">
        <v>322001</v>
      </c>
      <c r="E14" s="218" t="s">
        <v>618</v>
      </c>
      <c r="F14" s="289"/>
      <c r="G14" s="289"/>
      <c r="H14" s="289">
        <v>5000</v>
      </c>
      <c r="I14" s="289"/>
      <c r="J14" s="523"/>
      <c r="K14" s="289"/>
      <c r="L14" s="312"/>
    </row>
    <row r="15" spans="1:12" ht="12" customHeight="1" thickBot="1">
      <c r="A15" s="150" t="s">
        <v>933</v>
      </c>
      <c r="B15" s="217"/>
      <c r="C15" s="217"/>
      <c r="D15" s="217">
        <v>322001</v>
      </c>
      <c r="E15" s="218" t="s">
        <v>748</v>
      </c>
      <c r="F15" s="289"/>
      <c r="G15" s="289"/>
      <c r="H15" s="289"/>
      <c r="I15" s="290">
        <v>584850</v>
      </c>
      <c r="J15" s="546"/>
      <c r="K15" s="403"/>
      <c r="L15" s="312"/>
    </row>
    <row r="16" spans="1:12" ht="12" customHeight="1" thickBot="1">
      <c r="A16" s="150">
        <v>13</v>
      </c>
      <c r="B16" s="217"/>
      <c r="C16" s="217"/>
      <c r="D16" s="217">
        <v>322001</v>
      </c>
      <c r="E16" s="218" t="s">
        <v>749</v>
      </c>
      <c r="F16" s="289"/>
      <c r="G16" s="289"/>
      <c r="H16" s="289"/>
      <c r="I16" s="290">
        <v>75980</v>
      </c>
      <c r="J16" s="546"/>
      <c r="K16" s="403"/>
      <c r="L16" s="312"/>
    </row>
    <row r="17" spans="1:12" ht="12" customHeight="1" thickBot="1">
      <c r="A17" s="150">
        <v>14</v>
      </c>
      <c r="B17" s="217"/>
      <c r="C17" s="217"/>
      <c r="D17" s="217">
        <v>322001</v>
      </c>
      <c r="E17" s="218" t="s">
        <v>750</v>
      </c>
      <c r="F17" s="289"/>
      <c r="G17" s="289"/>
      <c r="H17" s="289"/>
      <c r="I17" s="290">
        <v>33111</v>
      </c>
      <c r="J17" s="546"/>
      <c r="K17" s="403"/>
      <c r="L17" s="312"/>
    </row>
    <row r="18" spans="1:12" ht="12" customHeight="1" thickBot="1">
      <c r="A18" s="150">
        <v>15</v>
      </c>
      <c r="B18" s="217"/>
      <c r="C18" s="217"/>
      <c r="D18" s="217">
        <v>322001</v>
      </c>
      <c r="E18" s="135" t="s">
        <v>619</v>
      </c>
      <c r="F18" s="289"/>
      <c r="G18" s="289">
        <v>50658.3</v>
      </c>
      <c r="H18" s="289"/>
      <c r="I18" s="290"/>
      <c r="J18" s="546">
        <v>0</v>
      </c>
      <c r="K18" s="403"/>
      <c r="L18" s="312"/>
    </row>
    <row r="19" spans="1:12" ht="12" customHeight="1" thickBot="1">
      <c r="A19" s="150">
        <v>16</v>
      </c>
      <c r="B19" s="217"/>
      <c r="C19" s="217"/>
      <c r="D19" s="217">
        <v>322001</v>
      </c>
      <c r="E19" s="135" t="s">
        <v>620</v>
      </c>
      <c r="F19" s="289"/>
      <c r="G19" s="289">
        <v>43503.99</v>
      </c>
      <c r="H19" s="289"/>
      <c r="I19" s="290"/>
      <c r="J19" s="546">
        <v>0</v>
      </c>
      <c r="K19" s="403"/>
      <c r="L19" s="312"/>
    </row>
    <row r="20" spans="1:12" ht="12" customHeight="1" thickBot="1">
      <c r="A20" s="150">
        <v>17</v>
      </c>
      <c r="B20" s="217"/>
      <c r="C20" s="217"/>
      <c r="D20" s="217">
        <v>322001</v>
      </c>
      <c r="E20" s="135" t="s">
        <v>911</v>
      </c>
      <c r="F20" s="289"/>
      <c r="G20" s="289">
        <v>6525.69</v>
      </c>
      <c r="H20" s="289"/>
      <c r="I20" s="290"/>
      <c r="J20" s="546"/>
      <c r="K20" s="403"/>
      <c r="L20" s="312"/>
    </row>
    <row r="21" spans="1:12" ht="12" customHeight="1" thickBot="1">
      <c r="A21" s="150">
        <v>18</v>
      </c>
      <c r="B21" s="217"/>
      <c r="C21" s="217"/>
      <c r="D21" s="217">
        <v>322001</v>
      </c>
      <c r="E21" s="135" t="s">
        <v>529</v>
      </c>
      <c r="F21" s="289"/>
      <c r="G21" s="289"/>
      <c r="H21" s="289">
        <v>560616.82</v>
      </c>
      <c r="I21" s="290">
        <v>538030.69</v>
      </c>
      <c r="J21" s="536"/>
      <c r="K21" s="403"/>
      <c r="L21" s="312"/>
    </row>
    <row r="22" spans="1:12" ht="12" customHeight="1" thickBot="1">
      <c r="A22" s="150">
        <v>19</v>
      </c>
      <c r="B22" s="217"/>
      <c r="C22" s="217"/>
      <c r="D22" s="217">
        <v>322001</v>
      </c>
      <c r="E22" s="135" t="s">
        <v>744</v>
      </c>
      <c r="F22" s="289"/>
      <c r="G22" s="289"/>
      <c r="H22" s="289"/>
      <c r="I22" s="290"/>
      <c r="J22" s="630"/>
      <c r="K22" s="403"/>
      <c r="L22" s="312"/>
    </row>
    <row r="23" spans="1:12" ht="12" customHeight="1" thickBot="1">
      <c r="A23" s="150">
        <v>20</v>
      </c>
      <c r="B23" s="217"/>
      <c r="C23" s="217"/>
      <c r="D23" s="217">
        <v>322001</v>
      </c>
      <c r="E23" s="135" t="s">
        <v>912</v>
      </c>
      <c r="F23" s="289"/>
      <c r="G23" s="289">
        <v>25000</v>
      </c>
      <c r="H23" s="289"/>
      <c r="I23" s="290"/>
      <c r="J23" s="630"/>
      <c r="K23" s="403"/>
      <c r="L23" s="312"/>
    </row>
    <row r="24" spans="1:12" ht="12" customHeight="1">
      <c r="A24" s="150">
        <v>21</v>
      </c>
      <c r="B24" s="217"/>
      <c r="C24" s="217"/>
      <c r="D24" s="217">
        <v>322001</v>
      </c>
      <c r="E24" s="135" t="s">
        <v>764</v>
      </c>
      <c r="F24" s="289">
        <v>5000</v>
      </c>
      <c r="G24" s="289"/>
      <c r="H24" s="289"/>
      <c r="I24" s="289"/>
      <c r="J24" s="629"/>
      <c r="K24" s="289"/>
      <c r="L24" s="312"/>
    </row>
    <row r="25" spans="1:10" ht="12.75">
      <c r="A25" s="104"/>
      <c r="B25" s="104"/>
      <c r="C25" s="104"/>
      <c r="D25" s="104"/>
      <c r="E25" s="104"/>
      <c r="F25" s="76"/>
      <c r="G25" s="76"/>
      <c r="H25" s="76"/>
      <c r="I25" s="76"/>
      <c r="J25" s="590"/>
    </row>
    <row r="26" spans="1:10" ht="12.75">
      <c r="A26" s="104"/>
      <c r="B26" s="104"/>
      <c r="C26" s="104"/>
      <c r="D26" s="104"/>
      <c r="E26" s="104"/>
      <c r="F26" s="76"/>
      <c r="G26" s="76"/>
      <c r="H26" s="76"/>
      <c r="I26" s="76"/>
      <c r="J26" s="590"/>
    </row>
    <row r="27" spans="1:10" ht="12.75">
      <c r="A27" s="104"/>
      <c r="B27" s="104"/>
      <c r="C27" s="104"/>
      <c r="D27" s="104"/>
      <c r="E27" s="104"/>
      <c r="F27" s="76"/>
      <c r="G27" s="76"/>
      <c r="H27" s="76"/>
      <c r="I27" s="76"/>
      <c r="J27" s="590"/>
    </row>
    <row r="28" spans="1:10" ht="12.75">
      <c r="A28" s="104"/>
      <c r="B28" s="104"/>
      <c r="C28" s="104"/>
      <c r="D28" s="104"/>
      <c r="E28" s="104"/>
      <c r="F28" s="76"/>
      <c r="G28" s="76"/>
      <c r="H28" s="76"/>
      <c r="I28" s="76"/>
      <c r="J28" s="590"/>
    </row>
    <row r="29" spans="1:10" ht="12.75">
      <c r="A29" s="104"/>
      <c r="B29" s="104"/>
      <c r="C29" s="104"/>
      <c r="D29" s="104"/>
      <c r="E29" s="104"/>
      <c r="F29" s="76"/>
      <c r="G29" s="76"/>
      <c r="H29" s="76"/>
      <c r="I29" s="76"/>
      <c r="J29" s="590"/>
    </row>
    <row r="30" spans="1:10" ht="12.75">
      <c r="A30" s="104"/>
      <c r="B30" s="104"/>
      <c r="C30" s="104"/>
      <c r="D30" s="104"/>
      <c r="E30" s="104"/>
      <c r="F30" s="76"/>
      <c r="G30" s="76"/>
      <c r="H30" s="76"/>
      <c r="I30" s="76"/>
      <c r="J30" s="590"/>
    </row>
    <row r="31" spans="1:10" ht="12.75">
      <c r="A31" s="104"/>
      <c r="B31" s="104"/>
      <c r="C31" s="104"/>
      <c r="D31" s="104"/>
      <c r="E31" s="104"/>
      <c r="F31" s="76"/>
      <c r="G31" s="76"/>
      <c r="H31" s="76"/>
      <c r="I31" s="76"/>
      <c r="J31" s="590"/>
    </row>
    <row r="32" spans="1:10" ht="12.75">
      <c r="A32" s="104"/>
      <c r="B32" s="104"/>
      <c r="C32" s="104"/>
      <c r="D32" s="104"/>
      <c r="E32" s="104"/>
      <c r="F32" s="76"/>
      <c r="G32" s="76"/>
      <c r="H32" s="76"/>
      <c r="I32" s="76"/>
      <c r="J32" s="590"/>
    </row>
    <row r="33" spans="1:10" ht="12.75">
      <c r="A33" s="104"/>
      <c r="B33" s="104"/>
      <c r="C33" s="104"/>
      <c r="D33" s="104"/>
      <c r="E33" s="104"/>
      <c r="F33" s="76"/>
      <c r="G33" s="76"/>
      <c r="H33" s="76"/>
      <c r="I33" s="76"/>
      <c r="J33" s="590"/>
    </row>
    <row r="34" spans="1:10" ht="12.75">
      <c r="A34" s="104"/>
      <c r="B34" s="104"/>
      <c r="C34" s="104"/>
      <c r="D34" s="104"/>
      <c r="E34" s="104"/>
      <c r="F34" s="76"/>
      <c r="G34" s="76"/>
      <c r="H34" s="76"/>
      <c r="I34" s="76"/>
      <c r="J34" s="590"/>
    </row>
    <row r="35" spans="1:10" ht="12.75">
      <c r="A35" s="104"/>
      <c r="B35" s="104"/>
      <c r="C35" s="104"/>
      <c r="D35" s="104"/>
      <c r="E35" s="104"/>
      <c r="F35" s="76"/>
      <c r="G35" s="76"/>
      <c r="H35" s="76"/>
      <c r="I35" s="76"/>
      <c r="J35" s="590"/>
    </row>
    <row r="36" spans="1:10" ht="12.75">
      <c r="A36" s="104"/>
      <c r="B36" s="104"/>
      <c r="C36" s="104"/>
      <c r="D36" s="104"/>
      <c r="E36" s="104"/>
      <c r="F36" s="76"/>
      <c r="G36" s="76"/>
      <c r="H36" s="76"/>
      <c r="I36" s="76"/>
      <c r="J36" s="590"/>
    </row>
    <row r="37" spans="1:10" ht="12.75">
      <c r="A37" s="104"/>
      <c r="B37" s="104"/>
      <c r="C37" s="104"/>
      <c r="D37" s="104"/>
      <c r="E37" s="104"/>
      <c r="F37" s="76"/>
      <c r="G37" s="76"/>
      <c r="H37" s="76"/>
      <c r="I37" s="76"/>
      <c r="J37" s="590"/>
    </row>
    <row r="38" spans="1:10" ht="12.75">
      <c r="A38" s="104"/>
      <c r="B38" s="104"/>
      <c r="C38" s="104"/>
      <c r="D38" s="104"/>
      <c r="E38" s="104"/>
      <c r="F38" s="76"/>
      <c r="G38" s="76"/>
      <c r="H38" s="76"/>
      <c r="I38" s="76"/>
      <c r="J38" s="590"/>
    </row>
    <row r="39" spans="1:10" ht="12.75">
      <c r="A39" s="104"/>
      <c r="B39" s="104"/>
      <c r="C39" s="104"/>
      <c r="D39" s="104"/>
      <c r="E39" s="104"/>
      <c r="F39" s="76"/>
      <c r="G39" s="76"/>
      <c r="H39" s="76"/>
      <c r="I39" s="76"/>
      <c r="J39" s="590"/>
    </row>
    <row r="40" spans="1:10" ht="12.75">
      <c r="A40" s="104"/>
      <c r="B40" s="104"/>
      <c r="C40" s="104"/>
      <c r="D40" s="104"/>
      <c r="E40" s="104"/>
      <c r="F40" s="76"/>
      <c r="G40" s="76"/>
      <c r="H40" s="76"/>
      <c r="I40" s="76"/>
      <c r="J40" s="590"/>
    </row>
    <row r="41" spans="1:10" ht="12.75">
      <c r="A41" s="104"/>
      <c r="B41" s="104"/>
      <c r="C41" s="104"/>
      <c r="D41" s="104"/>
      <c r="E41" s="104"/>
      <c r="F41" s="76"/>
      <c r="G41" s="76"/>
      <c r="H41" s="76"/>
      <c r="I41" s="76"/>
      <c r="J41" s="590"/>
    </row>
    <row r="42" spans="1:10" ht="12.75">
      <c r="A42" s="104"/>
      <c r="B42" s="104"/>
      <c r="C42" s="104"/>
      <c r="D42" s="104"/>
      <c r="E42" s="104"/>
      <c r="F42" s="76"/>
      <c r="G42" s="76"/>
      <c r="H42" s="76"/>
      <c r="I42" s="76"/>
      <c r="J42" s="590"/>
    </row>
    <row r="43" spans="1:10" ht="12.75">
      <c r="A43" s="104"/>
      <c r="B43" s="104"/>
      <c r="C43" s="104"/>
      <c r="D43" s="104"/>
      <c r="E43" s="104"/>
      <c r="F43" s="76"/>
      <c r="G43" s="76"/>
      <c r="H43" s="76"/>
      <c r="I43" s="76"/>
      <c r="J43" s="590"/>
    </row>
    <row r="44" spans="1:10" ht="12.75">
      <c r="A44" s="104"/>
      <c r="B44" s="104"/>
      <c r="C44" s="104"/>
      <c r="D44" s="104"/>
      <c r="E44" s="104"/>
      <c r="F44" s="76"/>
      <c r="G44" s="76"/>
      <c r="H44" s="76"/>
      <c r="I44" s="76"/>
      <c r="J44" s="590"/>
    </row>
    <row r="45" spans="1:10" ht="12.75">
      <c r="A45" s="104"/>
      <c r="B45" s="104"/>
      <c r="C45" s="104"/>
      <c r="D45" s="104"/>
      <c r="E45" s="104"/>
      <c r="F45" s="76"/>
      <c r="G45" s="76"/>
      <c r="H45" s="76"/>
      <c r="I45" s="76"/>
      <c r="J45" s="590"/>
    </row>
    <row r="46" spans="1:10" ht="12.75">
      <c r="A46" s="104"/>
      <c r="B46" s="104"/>
      <c r="C46" s="104"/>
      <c r="D46" s="104"/>
      <c r="E46" s="104"/>
      <c r="F46" s="76"/>
      <c r="G46" s="76"/>
      <c r="H46" s="76"/>
      <c r="I46" s="76"/>
      <c r="J46" s="590"/>
    </row>
    <row r="47" spans="1:10" ht="12.75">
      <c r="A47" s="104"/>
      <c r="B47" s="104"/>
      <c r="C47" s="104"/>
      <c r="D47" s="104"/>
      <c r="E47" s="104"/>
      <c r="F47" s="76"/>
      <c r="G47" s="76"/>
      <c r="H47" s="76"/>
      <c r="I47" s="76"/>
      <c r="J47" s="590"/>
    </row>
    <row r="48" spans="1:10" ht="12.75">
      <c r="A48" s="104"/>
      <c r="B48" s="104"/>
      <c r="C48" s="104"/>
      <c r="D48" s="104"/>
      <c r="E48" s="104"/>
      <c r="F48" s="76"/>
      <c r="G48" s="76"/>
      <c r="H48" s="76"/>
      <c r="I48" s="76"/>
      <c r="J48" s="590"/>
    </row>
    <row r="49" spans="1:10" ht="12.75">
      <c r="A49" s="104"/>
      <c r="B49" s="104"/>
      <c r="C49" s="104"/>
      <c r="D49" s="104"/>
      <c r="E49" s="104"/>
      <c r="F49" s="76"/>
      <c r="G49" s="76"/>
      <c r="H49" s="76"/>
      <c r="I49" s="76"/>
      <c r="J49" s="590"/>
    </row>
    <row r="50" spans="1:10" ht="12.75">
      <c r="A50" s="104"/>
      <c r="B50" s="104"/>
      <c r="C50" s="104"/>
      <c r="D50" s="104"/>
      <c r="E50" s="104"/>
      <c r="F50" s="76"/>
      <c r="G50" s="76"/>
      <c r="H50" s="76"/>
      <c r="I50" s="76"/>
      <c r="J50" s="590"/>
    </row>
    <row r="51" spans="1:10" ht="12.75">
      <c r="A51" s="104"/>
      <c r="B51" s="104"/>
      <c r="C51" s="104"/>
      <c r="D51" s="104"/>
      <c r="E51" s="104"/>
      <c r="F51" s="76"/>
      <c r="G51" s="76"/>
      <c r="H51" s="76"/>
      <c r="I51" s="76"/>
      <c r="J51" s="590"/>
    </row>
    <row r="52" spans="1:10" ht="12.75">
      <c r="A52" s="104"/>
      <c r="B52" s="104"/>
      <c r="C52" s="104"/>
      <c r="D52" s="104"/>
      <c r="E52" s="104"/>
      <c r="F52" s="76"/>
      <c r="G52" s="76"/>
      <c r="H52" s="76"/>
      <c r="I52" s="76"/>
      <c r="J52" s="590"/>
    </row>
    <row r="53" spans="1:10" ht="12.75">
      <c r="A53" s="104"/>
      <c r="B53" s="104"/>
      <c r="C53" s="104"/>
      <c r="D53" s="104"/>
      <c r="E53" s="104"/>
      <c r="F53" s="76"/>
      <c r="G53" s="76"/>
      <c r="H53" s="76"/>
      <c r="I53" s="76"/>
      <c r="J53" s="590"/>
    </row>
    <row r="54" spans="1:10" ht="12.75">
      <c r="A54" s="104"/>
      <c r="B54" s="104"/>
      <c r="C54" s="104"/>
      <c r="D54" s="104"/>
      <c r="E54" s="104"/>
      <c r="F54" s="76"/>
      <c r="G54" s="76"/>
      <c r="H54" s="76"/>
      <c r="I54" s="76"/>
      <c r="J54" s="590"/>
    </row>
    <row r="55" spans="1:10" ht="12.75">
      <c r="A55" s="104"/>
      <c r="B55" s="104"/>
      <c r="C55" s="104"/>
      <c r="D55" s="104"/>
      <c r="E55" s="104"/>
      <c r="F55" s="76"/>
      <c r="G55" s="76"/>
      <c r="H55" s="76"/>
      <c r="I55" s="76"/>
      <c r="J55" s="590"/>
    </row>
    <row r="56" spans="1:10" ht="12.75">
      <c r="A56" s="104"/>
      <c r="B56" s="104"/>
      <c r="C56" s="104"/>
      <c r="D56" s="104"/>
      <c r="E56" s="104"/>
      <c r="F56" s="76"/>
      <c r="G56" s="76"/>
      <c r="H56" s="76"/>
      <c r="I56" s="76"/>
      <c r="J56" s="590"/>
    </row>
    <row r="57" spans="1:10" ht="12.75">
      <c r="A57" s="104"/>
      <c r="B57" s="104"/>
      <c r="C57" s="104"/>
      <c r="D57" s="104"/>
      <c r="E57" s="104"/>
      <c r="F57" s="76"/>
      <c r="G57" s="76"/>
      <c r="H57" s="76"/>
      <c r="I57" s="76"/>
      <c r="J57" s="590"/>
    </row>
    <row r="58" spans="1:10" ht="12.75">
      <c r="A58" s="104"/>
      <c r="B58" s="104"/>
      <c r="C58" s="104"/>
      <c r="D58" s="104"/>
      <c r="E58" s="104"/>
      <c r="F58" s="76"/>
      <c r="G58" s="76"/>
      <c r="H58" s="76"/>
      <c r="I58" s="76"/>
      <c r="J58" s="590"/>
    </row>
    <row r="59" spans="1:10" ht="12.75">
      <c r="A59" s="104"/>
      <c r="B59" s="104"/>
      <c r="C59" s="104"/>
      <c r="D59" s="104"/>
      <c r="E59" s="104"/>
      <c r="F59" s="76"/>
      <c r="G59" s="76"/>
      <c r="H59" s="76"/>
      <c r="I59" s="76"/>
      <c r="J59" s="590"/>
    </row>
    <row r="60" spans="1:10" ht="12.75">
      <c r="A60" s="104"/>
      <c r="B60" s="104"/>
      <c r="C60" s="104"/>
      <c r="D60" s="104"/>
      <c r="E60" s="104"/>
      <c r="F60" s="76"/>
      <c r="G60" s="76"/>
      <c r="H60" s="76"/>
      <c r="I60" s="76"/>
      <c r="J60" s="590"/>
    </row>
    <row r="61" spans="1:10" ht="12.75">
      <c r="A61" s="104"/>
      <c r="B61" s="104"/>
      <c r="C61" s="104"/>
      <c r="D61" s="104"/>
      <c r="E61" s="104"/>
      <c r="F61" s="76"/>
      <c r="G61" s="76"/>
      <c r="H61" s="76"/>
      <c r="I61" s="76"/>
      <c r="J61" s="590"/>
    </row>
    <row r="62" spans="1:10" ht="12.75">
      <c r="A62" s="104"/>
      <c r="B62" s="104"/>
      <c r="C62" s="104"/>
      <c r="D62" s="104"/>
      <c r="E62" s="104"/>
      <c r="F62" s="76"/>
      <c r="G62" s="76"/>
      <c r="H62" s="76"/>
      <c r="I62" s="76"/>
      <c r="J62" s="590"/>
    </row>
    <row r="63" spans="1:10" ht="12.75">
      <c r="A63" s="104"/>
      <c r="B63" s="104"/>
      <c r="C63" s="104"/>
      <c r="D63" s="104"/>
      <c r="E63" s="104"/>
      <c r="F63" s="76"/>
      <c r="G63" s="76"/>
      <c r="H63" s="76"/>
      <c r="I63" s="76"/>
      <c r="J63" s="590"/>
    </row>
    <row r="64" spans="1:10" ht="12.75">
      <c r="A64" s="104"/>
      <c r="B64" s="104"/>
      <c r="C64" s="104"/>
      <c r="D64" s="104"/>
      <c r="E64" s="104"/>
      <c r="F64" s="76"/>
      <c r="G64" s="76"/>
      <c r="H64" s="76"/>
      <c r="I64" s="76"/>
      <c r="J64" s="590"/>
    </row>
    <row r="65" spans="1:10" ht="12.75">
      <c r="A65" s="104"/>
      <c r="B65" s="104"/>
      <c r="C65" s="104"/>
      <c r="D65" s="104"/>
      <c r="E65" s="104"/>
      <c r="F65" s="76"/>
      <c r="G65" s="76"/>
      <c r="H65" s="76"/>
      <c r="I65" s="76"/>
      <c r="J65" s="590"/>
    </row>
    <row r="66" spans="1:10" ht="12.75">
      <c r="A66" s="104"/>
      <c r="B66" s="104"/>
      <c r="C66" s="104"/>
      <c r="D66" s="104"/>
      <c r="E66" s="104"/>
      <c r="F66" s="76"/>
      <c r="G66" s="76"/>
      <c r="H66" s="76"/>
      <c r="I66" s="76"/>
      <c r="J66" s="590"/>
    </row>
    <row r="67" spans="1:10" ht="12.75">
      <c r="A67" s="104"/>
      <c r="B67" s="104"/>
      <c r="C67" s="104"/>
      <c r="D67" s="104"/>
      <c r="E67" s="104"/>
      <c r="F67" s="76"/>
      <c r="G67" s="76"/>
      <c r="H67" s="76"/>
      <c r="I67" s="76"/>
      <c r="J67" s="590"/>
    </row>
    <row r="68" spans="1:10" ht="12.75">
      <c r="A68" s="104"/>
      <c r="B68" s="104"/>
      <c r="C68" s="104"/>
      <c r="D68" s="104"/>
      <c r="E68" s="104"/>
      <c r="F68" s="76"/>
      <c r="G68" s="76"/>
      <c r="H68" s="76"/>
      <c r="I68" s="76"/>
      <c r="J68" s="590"/>
    </row>
    <row r="69" spans="1:10" ht="12.75">
      <c r="A69" s="104"/>
      <c r="B69" s="104"/>
      <c r="C69" s="104"/>
      <c r="D69" s="104"/>
      <c r="E69" s="104"/>
      <c r="F69" s="76"/>
      <c r="G69" s="76"/>
      <c r="H69" s="76"/>
      <c r="I69" s="76"/>
      <c r="J69" s="590"/>
    </row>
    <row r="70" spans="1:10" ht="12.75">
      <c r="A70" s="104"/>
      <c r="B70" s="104"/>
      <c r="C70" s="104"/>
      <c r="D70" s="104"/>
      <c r="E70" s="104"/>
      <c r="F70" s="76"/>
      <c r="G70" s="76"/>
      <c r="H70" s="76"/>
      <c r="I70" s="76"/>
      <c r="J70" s="590"/>
    </row>
    <row r="71" spans="1:10" ht="12.75">
      <c r="A71" s="104"/>
      <c r="B71" s="104"/>
      <c r="C71" s="104"/>
      <c r="D71" s="104"/>
      <c r="E71" s="104"/>
      <c r="F71" s="76"/>
      <c r="G71" s="76"/>
      <c r="H71" s="76"/>
      <c r="I71" s="76"/>
      <c r="J71" s="590"/>
    </row>
    <row r="72" spans="1:10" ht="12.75">
      <c r="A72" s="104"/>
      <c r="B72" s="104"/>
      <c r="C72" s="104"/>
      <c r="D72" s="104"/>
      <c r="E72" s="104"/>
      <c r="F72" s="76"/>
      <c r="G72" s="76"/>
      <c r="H72" s="76"/>
      <c r="I72" s="76"/>
      <c r="J72" s="590"/>
    </row>
    <row r="73" spans="1:10" ht="12.75">
      <c r="A73" s="104"/>
      <c r="B73" s="104"/>
      <c r="C73" s="104"/>
      <c r="D73" s="104"/>
      <c r="E73" s="104"/>
      <c r="F73" s="76"/>
      <c r="G73" s="76"/>
      <c r="H73" s="76"/>
      <c r="I73" s="76"/>
      <c r="J73" s="590"/>
    </row>
    <row r="74" spans="1:10" ht="12.75">
      <c r="A74" s="104"/>
      <c r="B74" s="104"/>
      <c r="C74" s="104"/>
      <c r="D74" s="104"/>
      <c r="E74" s="104"/>
      <c r="F74" s="76"/>
      <c r="G74" s="76"/>
      <c r="H74" s="76"/>
      <c r="I74" s="76"/>
      <c r="J74" s="590"/>
    </row>
    <row r="75" spans="1:10" ht="12.75">
      <c r="A75" s="104"/>
      <c r="B75" s="104"/>
      <c r="C75" s="104"/>
      <c r="D75" s="104"/>
      <c r="E75" s="104"/>
      <c r="F75" s="76"/>
      <c r="G75" s="76"/>
      <c r="H75" s="76"/>
      <c r="I75" s="76"/>
      <c r="J75" s="590"/>
    </row>
    <row r="76" spans="1:10" ht="12.75">
      <c r="A76" s="104"/>
      <c r="B76" s="104"/>
      <c r="C76" s="104"/>
      <c r="D76" s="104"/>
      <c r="E76" s="104"/>
      <c r="F76" s="76"/>
      <c r="G76" s="76"/>
      <c r="H76" s="76"/>
      <c r="I76" s="76"/>
      <c r="J76" s="590"/>
    </row>
    <row r="77" spans="1:10" ht="12.75">
      <c r="A77" s="104"/>
      <c r="B77" s="104"/>
      <c r="C77" s="104"/>
      <c r="D77" s="104"/>
      <c r="E77" s="104"/>
      <c r="F77" s="76"/>
      <c r="G77" s="76"/>
      <c r="H77" s="76"/>
      <c r="I77" s="76"/>
      <c r="J77" s="590"/>
    </row>
    <row r="78" spans="1:10" ht="12.75">
      <c r="A78" s="104"/>
      <c r="B78" s="104"/>
      <c r="C78" s="104"/>
      <c r="D78" s="104"/>
      <c r="E78" s="104"/>
      <c r="F78" s="76"/>
      <c r="G78" s="76"/>
      <c r="H78" s="76"/>
      <c r="I78" s="76"/>
      <c r="J78" s="590"/>
    </row>
    <row r="79" spans="1:10" ht="12.75">
      <c r="A79" s="104"/>
      <c r="B79" s="104"/>
      <c r="C79" s="104"/>
      <c r="D79" s="104"/>
      <c r="E79" s="104"/>
      <c r="F79" s="76"/>
      <c r="G79" s="76"/>
      <c r="H79" s="76"/>
      <c r="I79" s="76"/>
      <c r="J79" s="590"/>
    </row>
    <row r="80" spans="1:10" ht="12.75">
      <c r="A80" s="104"/>
      <c r="B80" s="104"/>
      <c r="C80" s="104"/>
      <c r="D80" s="104"/>
      <c r="E80" s="104"/>
      <c r="F80" s="76"/>
      <c r="G80" s="76"/>
      <c r="H80" s="76"/>
      <c r="I80" s="76"/>
      <c r="J80" s="590"/>
    </row>
    <row r="81" spans="1:10" ht="12.75">
      <c r="A81" s="104"/>
      <c r="B81" s="104"/>
      <c r="C81" s="104"/>
      <c r="D81" s="104"/>
      <c r="E81" s="104"/>
      <c r="F81" s="76"/>
      <c r="G81" s="76"/>
      <c r="H81" s="76"/>
      <c r="I81" s="76"/>
      <c r="J81" s="590"/>
    </row>
    <row r="82" spans="1:10" ht="12.75">
      <c r="A82" s="104"/>
      <c r="B82" s="104"/>
      <c r="C82" s="104"/>
      <c r="D82" s="104"/>
      <c r="E82" s="104"/>
      <c r="F82" s="76"/>
      <c r="G82" s="76"/>
      <c r="H82" s="76"/>
      <c r="I82" s="76"/>
      <c r="J82" s="590"/>
    </row>
    <row r="83" spans="1:10" ht="12.75">
      <c r="A83" s="104"/>
      <c r="B83" s="104"/>
      <c r="C83" s="104"/>
      <c r="D83" s="104"/>
      <c r="E83" s="104"/>
      <c r="F83" s="76"/>
      <c r="G83" s="76"/>
      <c r="H83" s="76"/>
      <c r="I83" s="76"/>
      <c r="J83" s="590"/>
    </row>
    <row r="84" spans="1:10" ht="12.75">
      <c r="A84" s="104"/>
      <c r="B84" s="104"/>
      <c r="C84" s="104"/>
      <c r="D84" s="104"/>
      <c r="E84" s="104"/>
      <c r="F84" s="76"/>
      <c r="G84" s="76"/>
      <c r="H84" s="76"/>
      <c r="I84" s="76"/>
      <c r="J84" s="590"/>
    </row>
    <row r="85" spans="1:10" ht="12.75">
      <c r="A85" s="104"/>
      <c r="B85" s="104"/>
      <c r="C85" s="104"/>
      <c r="D85" s="104"/>
      <c r="E85" s="104"/>
      <c r="F85" s="76"/>
      <c r="G85" s="76"/>
      <c r="H85" s="76"/>
      <c r="I85" s="76"/>
      <c r="J85" s="590"/>
    </row>
    <row r="86" spans="1:10" ht="12.75">
      <c r="A86" s="104"/>
      <c r="B86" s="104"/>
      <c r="C86" s="104"/>
      <c r="D86" s="104"/>
      <c r="E86" s="104"/>
      <c r="F86" s="76"/>
      <c r="G86" s="76"/>
      <c r="H86" s="76"/>
      <c r="I86" s="76"/>
      <c r="J86" s="590"/>
    </row>
    <row r="87" spans="1:10" ht="12.75">
      <c r="A87" s="104"/>
      <c r="B87" s="104"/>
      <c r="C87" s="104"/>
      <c r="D87" s="104"/>
      <c r="E87" s="104"/>
      <c r="F87" s="76"/>
      <c r="G87" s="76"/>
      <c r="H87" s="76"/>
      <c r="I87" s="76"/>
      <c r="J87" s="590"/>
    </row>
    <row r="88" spans="1:10" ht="12.75">
      <c r="A88" s="104"/>
      <c r="B88" s="104"/>
      <c r="C88" s="104"/>
      <c r="D88" s="104"/>
      <c r="E88" s="104"/>
      <c r="F88" s="76"/>
      <c r="G88" s="76"/>
      <c r="H88" s="76"/>
      <c r="I88" s="76"/>
      <c r="J88" s="590"/>
    </row>
    <row r="89" spans="1:10" ht="12.75">
      <c r="A89" s="104"/>
      <c r="B89" s="104"/>
      <c r="C89" s="104"/>
      <c r="D89" s="104"/>
      <c r="E89" s="104"/>
      <c r="F89" s="76"/>
      <c r="G89" s="76"/>
      <c r="H89" s="76"/>
      <c r="I89" s="76"/>
      <c r="J89" s="590"/>
    </row>
    <row r="90" spans="1:10" ht="12.75">
      <c r="A90" s="104"/>
      <c r="B90" s="104"/>
      <c r="C90" s="104"/>
      <c r="D90" s="104"/>
      <c r="E90" s="104"/>
      <c r="F90" s="76"/>
      <c r="G90" s="76"/>
      <c r="H90" s="76"/>
      <c r="I90" s="76"/>
      <c r="J90" s="590"/>
    </row>
    <row r="91" spans="1:10" ht="12.75">
      <c r="A91" s="104"/>
      <c r="B91" s="104"/>
      <c r="C91" s="104"/>
      <c r="D91" s="104"/>
      <c r="E91" s="104"/>
      <c r="F91" s="76"/>
      <c r="G91" s="76"/>
      <c r="H91" s="76"/>
      <c r="I91" s="76"/>
      <c r="J91" s="590"/>
    </row>
    <row r="92" spans="1:10" ht="12.75">
      <c r="A92" s="104"/>
      <c r="B92" s="104"/>
      <c r="C92" s="104"/>
      <c r="D92" s="104"/>
      <c r="E92" s="104"/>
      <c r="F92" s="76"/>
      <c r="G92" s="76"/>
      <c r="H92" s="76"/>
      <c r="I92" s="76"/>
      <c r="J92" s="590"/>
    </row>
    <row r="93" spans="1:10" ht="12.75">
      <c r="A93" s="104"/>
      <c r="B93" s="104"/>
      <c r="C93" s="104"/>
      <c r="D93" s="104"/>
      <c r="E93" s="104"/>
      <c r="F93" s="76"/>
      <c r="G93" s="76"/>
      <c r="H93" s="76"/>
      <c r="I93" s="76"/>
      <c r="J93" s="590"/>
    </row>
    <row r="94" spans="1:10" ht="12.75">
      <c r="A94" s="104"/>
      <c r="B94" s="104"/>
      <c r="C94" s="104"/>
      <c r="D94" s="104"/>
      <c r="E94" s="104"/>
      <c r="F94" s="76"/>
      <c r="G94" s="76"/>
      <c r="H94" s="76"/>
      <c r="I94" s="76"/>
      <c r="J94" s="590"/>
    </row>
    <row r="95" spans="1:10" ht="12.75">
      <c r="A95" s="104"/>
      <c r="B95" s="104"/>
      <c r="C95" s="104"/>
      <c r="D95" s="104"/>
      <c r="E95" s="104"/>
      <c r="F95" s="76"/>
      <c r="G95" s="76"/>
      <c r="H95" s="76"/>
      <c r="I95" s="76"/>
      <c r="J95" s="590"/>
    </row>
    <row r="96" spans="1:10" ht="12.75">
      <c r="A96" s="104"/>
      <c r="B96" s="104"/>
      <c r="C96" s="104"/>
      <c r="D96" s="104"/>
      <c r="E96" s="104"/>
      <c r="F96" s="76"/>
      <c r="G96" s="76"/>
      <c r="H96" s="76"/>
      <c r="I96" s="76"/>
      <c r="J96" s="590"/>
    </row>
    <row r="97" spans="1:10" ht="12.75">
      <c r="A97" s="104"/>
      <c r="B97" s="104"/>
      <c r="C97" s="104"/>
      <c r="D97" s="104"/>
      <c r="E97" s="104"/>
      <c r="F97" s="76"/>
      <c r="G97" s="76"/>
      <c r="H97" s="76"/>
      <c r="I97" s="76"/>
      <c r="J97" s="590"/>
    </row>
    <row r="98" spans="1:10" ht="12.75">
      <c r="A98" s="104"/>
      <c r="B98" s="104"/>
      <c r="C98" s="104"/>
      <c r="D98" s="104"/>
      <c r="E98" s="104"/>
      <c r="F98" s="76"/>
      <c r="G98" s="76"/>
      <c r="H98" s="76"/>
      <c r="I98" s="76"/>
      <c r="J98" s="590"/>
    </row>
    <row r="99" spans="1:10" ht="12.75">
      <c r="A99" s="104"/>
      <c r="B99" s="104"/>
      <c r="C99" s="104"/>
      <c r="D99" s="104"/>
      <c r="E99" s="104"/>
      <c r="F99" s="76"/>
      <c r="G99" s="76"/>
      <c r="H99" s="76"/>
      <c r="I99" s="76"/>
      <c r="J99" s="590"/>
    </row>
    <row r="100" spans="1:10" ht="12.75">
      <c r="A100" s="104"/>
      <c r="B100" s="104"/>
      <c r="C100" s="104"/>
      <c r="D100" s="104"/>
      <c r="E100" s="104"/>
      <c r="F100" s="76"/>
      <c r="G100" s="76"/>
      <c r="H100" s="76"/>
      <c r="I100" s="76"/>
      <c r="J100" s="590"/>
    </row>
    <row r="101" spans="1:10" ht="12.75">
      <c r="A101" s="104"/>
      <c r="B101" s="104"/>
      <c r="C101" s="104"/>
      <c r="D101" s="104"/>
      <c r="E101" s="104"/>
      <c r="F101" s="76"/>
      <c r="G101" s="76"/>
      <c r="H101" s="76"/>
      <c r="I101" s="76"/>
      <c r="J101" s="590"/>
    </row>
    <row r="102" spans="1:10" ht="12.75">
      <c r="A102" s="104"/>
      <c r="B102" s="104"/>
      <c r="C102" s="104"/>
      <c r="D102" s="104"/>
      <c r="E102" s="104"/>
      <c r="F102" s="76"/>
      <c r="G102" s="76"/>
      <c r="H102" s="76"/>
      <c r="I102" s="76"/>
      <c r="J102" s="590"/>
    </row>
    <row r="103" spans="1:10" ht="12.75">
      <c r="A103" s="104"/>
      <c r="B103" s="104"/>
      <c r="C103" s="104"/>
      <c r="D103" s="104"/>
      <c r="E103" s="104"/>
      <c r="F103" s="76"/>
      <c r="G103" s="76"/>
      <c r="H103" s="76"/>
      <c r="I103" s="76"/>
      <c r="J103" s="590"/>
    </row>
    <row r="104" spans="1:10" ht="12.75">
      <c r="A104" s="104"/>
      <c r="B104" s="104"/>
      <c r="C104" s="104"/>
      <c r="D104" s="104"/>
      <c r="E104" s="104"/>
      <c r="F104" s="76"/>
      <c r="G104" s="76"/>
      <c r="H104" s="76"/>
      <c r="I104" s="76"/>
      <c r="J104" s="590"/>
    </row>
    <row r="105" spans="1:10" ht="12.75">
      <c r="A105" s="104"/>
      <c r="B105" s="104"/>
      <c r="C105" s="104"/>
      <c r="D105" s="104"/>
      <c r="E105" s="104"/>
      <c r="F105" s="76"/>
      <c r="G105" s="76"/>
      <c r="H105" s="76"/>
      <c r="I105" s="76"/>
      <c r="J105" s="590"/>
    </row>
    <row r="106" spans="1:10" ht="12.75">
      <c r="A106" s="104"/>
      <c r="B106" s="104"/>
      <c r="C106" s="104"/>
      <c r="D106" s="104"/>
      <c r="E106" s="104"/>
      <c r="F106" s="76"/>
      <c r="G106" s="76"/>
      <c r="H106" s="76"/>
      <c r="I106" s="76"/>
      <c r="J106" s="590"/>
    </row>
    <row r="107" spans="1:10" ht="12.75">
      <c r="A107" s="104"/>
      <c r="B107" s="104"/>
      <c r="C107" s="104"/>
      <c r="D107" s="104"/>
      <c r="E107" s="104"/>
      <c r="F107" s="76"/>
      <c r="G107" s="76"/>
      <c r="H107" s="76"/>
      <c r="I107" s="76"/>
      <c r="J107" s="590"/>
    </row>
    <row r="108" spans="1:10" ht="12.75">
      <c r="A108" s="104"/>
      <c r="B108" s="104"/>
      <c r="C108" s="104"/>
      <c r="D108" s="104"/>
      <c r="E108" s="104"/>
      <c r="F108" s="76"/>
      <c r="G108" s="76"/>
      <c r="H108" s="76"/>
      <c r="I108" s="76"/>
      <c r="J108" s="590"/>
    </row>
    <row r="109" spans="1:10" ht="12.75">
      <c r="A109" s="104"/>
      <c r="B109" s="104"/>
      <c r="C109" s="104"/>
      <c r="D109" s="104"/>
      <c r="E109" s="104"/>
      <c r="F109" s="76"/>
      <c r="G109" s="76"/>
      <c r="H109" s="76"/>
      <c r="I109" s="76"/>
      <c r="J109" s="590"/>
    </row>
    <row r="110" spans="1:10" ht="12.75">
      <c r="A110" s="104"/>
      <c r="B110" s="104"/>
      <c r="C110" s="104"/>
      <c r="D110" s="104"/>
      <c r="E110" s="104"/>
      <c r="F110" s="76"/>
      <c r="G110" s="76"/>
      <c r="H110" s="76"/>
      <c r="I110" s="76"/>
      <c r="J110" s="590"/>
    </row>
    <row r="111" spans="1:10" ht="12.75">
      <c r="A111" s="104"/>
      <c r="B111" s="104"/>
      <c r="C111" s="104"/>
      <c r="D111" s="104"/>
      <c r="E111" s="104"/>
      <c r="F111" s="76"/>
      <c r="G111" s="76"/>
      <c r="H111" s="76"/>
      <c r="I111" s="76"/>
      <c r="J111" s="590"/>
    </row>
  </sheetData>
  <sheetProtection selectLockedCells="1" selectUnlockedCells="1"/>
  <mergeCells count="7">
    <mergeCell ref="A1:G1"/>
    <mergeCell ref="A2:A3"/>
    <mergeCell ref="B2:B3"/>
    <mergeCell ref="C2:C3"/>
    <mergeCell ref="D2:D3"/>
    <mergeCell ref="E2:E3"/>
    <mergeCell ref="F2:L2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zoomScalePageLayoutView="0" workbookViewId="0" topLeftCell="A1">
      <selection activeCell="F103" sqref="F103"/>
    </sheetView>
  </sheetViews>
  <sheetFormatPr defaultColWidth="11.57421875" defaultRowHeight="12.75"/>
  <cols>
    <col min="1" max="1" width="3.421875" style="222" bestFit="1" customWidth="1"/>
    <col min="2" max="2" width="5.57421875" style="222" bestFit="1" customWidth="1"/>
    <col min="3" max="3" width="7.00390625" style="0" bestFit="1" customWidth="1"/>
    <col min="4" max="4" width="5.8515625" style="0" bestFit="1" customWidth="1"/>
    <col min="5" max="5" width="8.28125" style="0" bestFit="1" customWidth="1"/>
    <col min="6" max="6" width="55.7109375" style="0" customWidth="1"/>
    <col min="7" max="8" width="12.8515625" style="72" customWidth="1"/>
    <col min="9" max="9" width="12.57421875" style="73" customWidth="1"/>
    <col min="10" max="10" width="12.8515625" style="72" bestFit="1" customWidth="1"/>
    <col min="11" max="11" width="12.7109375" style="73" customWidth="1"/>
    <col min="12" max="12" width="12.57421875" style="72" customWidth="1"/>
    <col min="13" max="13" width="13.28125" style="72" customWidth="1"/>
    <col min="14" max="14" width="0" style="0" hidden="1" customWidth="1"/>
    <col min="15" max="15" width="0" style="181" hidden="1" customWidth="1"/>
    <col min="16" max="17" width="0" style="0" hidden="1" customWidth="1"/>
  </cols>
  <sheetData>
    <row r="1" spans="1:15" ht="34.5" customHeight="1" thickBot="1">
      <c r="A1" s="773" t="s">
        <v>19</v>
      </c>
      <c r="B1" s="773"/>
      <c r="C1" s="773"/>
      <c r="D1" s="773"/>
      <c r="E1" s="773"/>
      <c r="F1" s="773"/>
      <c r="G1" s="773"/>
      <c r="H1" s="773"/>
      <c r="O1"/>
    </row>
    <row r="2" spans="1:15" ht="12.75" customHeight="1" thickBot="1">
      <c r="A2" s="774"/>
      <c r="B2" s="778" t="s">
        <v>735</v>
      </c>
      <c r="C2" s="775" t="s">
        <v>606</v>
      </c>
      <c r="D2" s="775" t="s">
        <v>607</v>
      </c>
      <c r="E2" s="775" t="s">
        <v>621</v>
      </c>
      <c r="F2" s="776" t="s">
        <v>609</v>
      </c>
      <c r="G2" s="777" t="s">
        <v>72</v>
      </c>
      <c r="H2" s="777"/>
      <c r="I2" s="777"/>
      <c r="J2" s="777"/>
      <c r="K2" s="777"/>
      <c r="L2" s="777"/>
      <c r="M2" s="777"/>
      <c r="O2"/>
    </row>
    <row r="3" spans="1:15" ht="39.75" customHeight="1" thickBot="1">
      <c r="A3" s="774"/>
      <c r="B3" s="779"/>
      <c r="C3" s="775"/>
      <c r="D3" s="775"/>
      <c r="E3" s="775"/>
      <c r="F3" s="776"/>
      <c r="G3" s="223" t="s">
        <v>756</v>
      </c>
      <c r="H3" s="223" t="s">
        <v>838</v>
      </c>
      <c r="I3" s="223" t="s">
        <v>907</v>
      </c>
      <c r="J3" s="223" t="s">
        <v>840</v>
      </c>
      <c r="K3" s="512" t="s">
        <v>730</v>
      </c>
      <c r="L3" s="224" t="s">
        <v>762</v>
      </c>
      <c r="M3" s="225" t="s">
        <v>908</v>
      </c>
      <c r="O3" s="226" t="s">
        <v>622</v>
      </c>
    </row>
    <row r="4" spans="1:15" s="227" customFormat="1" ht="12.75">
      <c r="A4" s="175" t="s">
        <v>74</v>
      </c>
      <c r="B4" s="184"/>
      <c r="C4" s="211">
        <v>100</v>
      </c>
      <c r="D4" s="211"/>
      <c r="E4" s="211"/>
      <c r="F4" s="212" t="s">
        <v>623</v>
      </c>
      <c r="G4" s="304">
        <f>SUM(G5+G8+G13)</f>
        <v>2258939.1599999997</v>
      </c>
      <c r="H4" s="304">
        <f aca="true" t="shared" si="0" ref="H4:M4">SUM(H5+H8+H13)</f>
        <v>2456551.9299999997</v>
      </c>
      <c r="I4" s="304">
        <f t="shared" si="0"/>
        <v>2608900</v>
      </c>
      <c r="J4" s="304">
        <v>2720900</v>
      </c>
      <c r="K4" s="304">
        <f t="shared" si="0"/>
        <v>2912900</v>
      </c>
      <c r="L4" s="305">
        <f t="shared" si="0"/>
        <v>3026700</v>
      </c>
      <c r="M4" s="306">
        <f t="shared" si="0"/>
        <v>3126700</v>
      </c>
      <c r="O4" s="228">
        <f>SUM(O5+O8+O13)</f>
        <v>1961.2999999999997</v>
      </c>
    </row>
    <row r="5" spans="1:15" s="229" customFormat="1" ht="12.75">
      <c r="A5" s="175" t="s">
        <v>77</v>
      </c>
      <c r="B5" s="175"/>
      <c r="C5" s="213">
        <v>110</v>
      </c>
      <c r="D5" s="213"/>
      <c r="E5" s="213"/>
      <c r="F5" s="214" t="s">
        <v>624</v>
      </c>
      <c r="G5" s="307">
        <f aca="true" t="shared" si="1" ref="G5:M5">SUM(G6)</f>
        <v>1638358.71</v>
      </c>
      <c r="H5" s="307">
        <f t="shared" si="1"/>
        <v>1822275.71</v>
      </c>
      <c r="I5" s="307">
        <f t="shared" si="1"/>
        <v>1900000</v>
      </c>
      <c r="J5" s="307">
        <v>2012000</v>
      </c>
      <c r="K5" s="307">
        <f t="shared" si="1"/>
        <v>2200000</v>
      </c>
      <c r="L5" s="307">
        <f t="shared" si="1"/>
        <v>2300000</v>
      </c>
      <c r="M5" s="307">
        <f t="shared" si="1"/>
        <v>2400000</v>
      </c>
      <c r="O5" s="230">
        <f>SUM(O6)</f>
        <v>1396.6</v>
      </c>
    </row>
    <row r="6" spans="1:15" s="231" customFormat="1" ht="12.75">
      <c r="A6" s="175" t="s">
        <v>80</v>
      </c>
      <c r="B6" s="175"/>
      <c r="C6" s="215"/>
      <c r="D6" s="215">
        <v>111</v>
      </c>
      <c r="E6" s="215"/>
      <c r="F6" s="216" t="s">
        <v>625</v>
      </c>
      <c r="G6" s="309">
        <f aca="true" t="shared" si="2" ref="G6:M6">SUM(G7:G7)</f>
        <v>1638358.71</v>
      </c>
      <c r="H6" s="309">
        <f t="shared" si="2"/>
        <v>1822275.71</v>
      </c>
      <c r="I6" s="309">
        <f t="shared" si="2"/>
        <v>1900000</v>
      </c>
      <c r="J6" s="309">
        <v>2012000</v>
      </c>
      <c r="K6" s="309">
        <f t="shared" si="2"/>
        <v>2200000</v>
      </c>
      <c r="L6" s="309">
        <f t="shared" si="2"/>
        <v>2300000</v>
      </c>
      <c r="M6" s="309">
        <f t="shared" si="2"/>
        <v>2400000</v>
      </c>
      <c r="O6" s="232">
        <f>SUM(O7)</f>
        <v>1396.6</v>
      </c>
    </row>
    <row r="7" spans="1:15" ht="12.75" customHeight="1">
      <c r="A7" s="175" t="s">
        <v>82</v>
      </c>
      <c r="B7" s="175">
        <v>41</v>
      </c>
      <c r="C7" s="217"/>
      <c r="D7" s="217"/>
      <c r="E7" s="217">
        <v>111003</v>
      </c>
      <c r="F7" s="218" t="s">
        <v>626</v>
      </c>
      <c r="G7" s="289">
        <v>1638358.71</v>
      </c>
      <c r="H7" s="289">
        <v>1822275.71</v>
      </c>
      <c r="I7" s="290">
        <v>1900000</v>
      </c>
      <c r="J7" s="290">
        <v>2012000</v>
      </c>
      <c r="K7" s="555">
        <v>2200000</v>
      </c>
      <c r="L7" s="289">
        <v>2300000</v>
      </c>
      <c r="M7" s="312">
        <v>2400000</v>
      </c>
      <c r="O7" s="233">
        <v>1396.6</v>
      </c>
    </row>
    <row r="8" spans="1:15" ht="12.75">
      <c r="A8" s="175" t="s">
        <v>84</v>
      </c>
      <c r="B8" s="175"/>
      <c r="C8" s="213">
        <v>120</v>
      </c>
      <c r="D8" s="213"/>
      <c r="E8" s="213"/>
      <c r="F8" s="214" t="s">
        <v>627</v>
      </c>
      <c r="G8" s="307">
        <f aca="true" t="shared" si="3" ref="G8:M8">SUM(G9)</f>
        <v>440817.86</v>
      </c>
      <c r="H8" s="307">
        <f t="shared" si="3"/>
        <v>447732.00999999995</v>
      </c>
      <c r="I8" s="313">
        <f t="shared" si="3"/>
        <v>485000</v>
      </c>
      <c r="J8" s="313">
        <v>485000</v>
      </c>
      <c r="K8" s="313">
        <f t="shared" si="3"/>
        <v>500000</v>
      </c>
      <c r="L8" s="313">
        <f t="shared" si="3"/>
        <v>505000</v>
      </c>
      <c r="M8" s="313">
        <f t="shared" si="3"/>
        <v>505000</v>
      </c>
      <c r="O8" s="230">
        <f>SUM(O9)</f>
        <v>390.09999999999997</v>
      </c>
    </row>
    <row r="9" spans="1:15" ht="12.75">
      <c r="A9" s="175" t="s">
        <v>86</v>
      </c>
      <c r="B9" s="175"/>
      <c r="C9" s="215"/>
      <c r="D9" s="215">
        <v>121</v>
      </c>
      <c r="E9" s="215"/>
      <c r="F9" s="216" t="s">
        <v>628</v>
      </c>
      <c r="G9" s="309">
        <f>SUM(G10:G12)</f>
        <v>440817.86</v>
      </c>
      <c r="H9" s="309">
        <f aca="true" t="shared" si="4" ref="H9:M9">SUM(H10:H12)</f>
        <v>447732.00999999995</v>
      </c>
      <c r="I9" s="314">
        <f t="shared" si="4"/>
        <v>485000</v>
      </c>
      <c r="J9" s="314">
        <v>485000</v>
      </c>
      <c r="K9" s="314">
        <f t="shared" si="4"/>
        <v>500000</v>
      </c>
      <c r="L9" s="314">
        <f t="shared" si="4"/>
        <v>505000</v>
      </c>
      <c r="M9" s="314">
        <f t="shared" si="4"/>
        <v>505000</v>
      </c>
      <c r="O9" s="232">
        <f>SUM(O10:O12)</f>
        <v>390.09999999999997</v>
      </c>
    </row>
    <row r="10" spans="1:15" ht="12.75">
      <c r="A10" s="175" t="s">
        <v>88</v>
      </c>
      <c r="B10" s="175">
        <v>41</v>
      </c>
      <c r="C10" s="217"/>
      <c r="D10" s="217"/>
      <c r="E10" s="217">
        <v>121001</v>
      </c>
      <c r="F10" s="218" t="s">
        <v>629</v>
      </c>
      <c r="G10" s="289">
        <v>195248.88</v>
      </c>
      <c r="H10" s="289">
        <v>198116.66</v>
      </c>
      <c r="I10" s="290">
        <v>230000</v>
      </c>
      <c r="J10" s="290">
        <v>240000</v>
      </c>
      <c r="K10" s="555">
        <v>240000</v>
      </c>
      <c r="L10" s="290">
        <v>245000</v>
      </c>
      <c r="M10" s="312">
        <v>245000</v>
      </c>
      <c r="O10" s="233">
        <v>187.7</v>
      </c>
    </row>
    <row r="11" spans="1:15" ht="12.75">
      <c r="A11" s="175" t="s">
        <v>90</v>
      </c>
      <c r="B11" s="175">
        <v>41</v>
      </c>
      <c r="C11" s="217"/>
      <c r="D11" s="217"/>
      <c r="E11" s="217">
        <v>121002</v>
      </c>
      <c r="F11" s="218" t="s">
        <v>630</v>
      </c>
      <c r="G11" s="289">
        <v>237725.31</v>
      </c>
      <c r="H11" s="289">
        <v>241402.31</v>
      </c>
      <c r="I11" s="290">
        <v>240000</v>
      </c>
      <c r="J11" s="290">
        <v>250000</v>
      </c>
      <c r="K11" s="555">
        <v>250000</v>
      </c>
      <c r="L11" s="290">
        <v>250000</v>
      </c>
      <c r="M11" s="312">
        <v>250000</v>
      </c>
      <c r="O11" s="233">
        <v>195.5</v>
      </c>
    </row>
    <row r="12" spans="1:15" ht="12.75">
      <c r="A12" s="175" t="s">
        <v>92</v>
      </c>
      <c r="B12" s="175">
        <v>41</v>
      </c>
      <c r="C12" s="217"/>
      <c r="D12" s="217"/>
      <c r="E12" s="217">
        <v>121003</v>
      </c>
      <c r="F12" s="218" t="s">
        <v>631</v>
      </c>
      <c r="G12" s="289">
        <v>7843.67</v>
      </c>
      <c r="H12" s="289">
        <v>8213.04</v>
      </c>
      <c r="I12" s="290">
        <v>15000</v>
      </c>
      <c r="J12" s="290">
        <v>15000</v>
      </c>
      <c r="K12" s="555">
        <v>10000</v>
      </c>
      <c r="L12" s="290">
        <v>10000</v>
      </c>
      <c r="M12" s="312">
        <v>10000</v>
      </c>
      <c r="O12" s="233">
        <v>6.9</v>
      </c>
    </row>
    <row r="13" spans="1:15" ht="12.75">
      <c r="A13" s="175" t="s">
        <v>94</v>
      </c>
      <c r="B13" s="175"/>
      <c r="C13" s="213">
        <v>130</v>
      </c>
      <c r="D13" s="213"/>
      <c r="E13" s="213"/>
      <c r="F13" s="214" t="s">
        <v>632</v>
      </c>
      <c r="G13" s="307">
        <f>SUM(G14+G21)</f>
        <v>179762.59</v>
      </c>
      <c r="H13" s="307">
        <f aca="true" t="shared" si="5" ref="H13:M13">SUM(H14+H21)</f>
        <v>186544.21</v>
      </c>
      <c r="I13" s="313">
        <f t="shared" si="5"/>
        <v>223900</v>
      </c>
      <c r="J13" s="313">
        <v>223900</v>
      </c>
      <c r="K13" s="313">
        <f t="shared" si="5"/>
        <v>212900</v>
      </c>
      <c r="L13" s="313">
        <f t="shared" si="5"/>
        <v>221700</v>
      </c>
      <c r="M13" s="313">
        <f t="shared" si="5"/>
        <v>221700</v>
      </c>
      <c r="O13" s="230">
        <f>SUM(O14+O21)</f>
        <v>174.6</v>
      </c>
    </row>
    <row r="14" spans="1:17" ht="12.75">
      <c r="A14" s="175" t="s">
        <v>156</v>
      </c>
      <c r="B14" s="175"/>
      <c r="C14" s="215"/>
      <c r="D14" s="215">
        <v>133</v>
      </c>
      <c r="E14" s="215"/>
      <c r="F14" s="216" t="s">
        <v>633</v>
      </c>
      <c r="G14" s="309">
        <f>SUM(G15:G20)</f>
        <v>179522.59</v>
      </c>
      <c r="H14" s="309">
        <f aca="true" t="shared" si="6" ref="H14:Q14">SUM(H15:H20)</f>
        <v>186133.62</v>
      </c>
      <c r="I14" s="314">
        <f t="shared" si="6"/>
        <v>223400</v>
      </c>
      <c r="J14" s="314">
        <v>223400</v>
      </c>
      <c r="K14" s="314">
        <f t="shared" si="6"/>
        <v>212400</v>
      </c>
      <c r="L14" s="314">
        <f t="shared" si="6"/>
        <v>221200</v>
      </c>
      <c r="M14" s="314">
        <f t="shared" si="6"/>
        <v>221200</v>
      </c>
      <c r="N14" s="314">
        <f t="shared" si="6"/>
        <v>0</v>
      </c>
      <c r="O14" s="314">
        <f t="shared" si="6"/>
        <v>174.6</v>
      </c>
      <c r="P14" s="314">
        <f t="shared" si="6"/>
        <v>0</v>
      </c>
      <c r="Q14" s="314">
        <f t="shared" si="6"/>
        <v>0</v>
      </c>
    </row>
    <row r="15" spans="1:15" ht="12.75">
      <c r="A15" s="175" t="s">
        <v>193</v>
      </c>
      <c r="B15" s="175">
        <v>41</v>
      </c>
      <c r="C15" s="217"/>
      <c r="D15" s="217"/>
      <c r="E15" s="217">
        <v>133001</v>
      </c>
      <c r="F15" s="218" t="s">
        <v>634</v>
      </c>
      <c r="G15" s="289">
        <v>10077.09</v>
      </c>
      <c r="H15" s="289">
        <v>10469.63</v>
      </c>
      <c r="I15" s="290">
        <v>10000</v>
      </c>
      <c r="J15" s="290">
        <v>10000</v>
      </c>
      <c r="K15" s="555">
        <v>10000</v>
      </c>
      <c r="L15" s="289">
        <v>10000</v>
      </c>
      <c r="M15" s="312">
        <v>10000</v>
      </c>
      <c r="O15" s="233">
        <v>6.2</v>
      </c>
    </row>
    <row r="16" spans="1:15" ht="12.75">
      <c r="A16" s="175" t="s">
        <v>158</v>
      </c>
      <c r="B16" s="175">
        <v>41</v>
      </c>
      <c r="C16" s="217"/>
      <c r="D16" s="217"/>
      <c r="E16" s="217">
        <v>133003</v>
      </c>
      <c r="F16" s="218" t="s">
        <v>635</v>
      </c>
      <c r="G16" s="289">
        <v>1032.5</v>
      </c>
      <c r="H16" s="289">
        <v>844</v>
      </c>
      <c r="I16" s="290">
        <v>1000</v>
      </c>
      <c r="J16" s="290">
        <v>1000</v>
      </c>
      <c r="K16" s="555">
        <v>1000</v>
      </c>
      <c r="L16" s="289">
        <v>700</v>
      </c>
      <c r="M16" s="312">
        <v>700</v>
      </c>
      <c r="O16" s="233">
        <v>0.1</v>
      </c>
    </row>
    <row r="17" spans="1:15" ht="12.75">
      <c r="A17" s="175" t="s">
        <v>161</v>
      </c>
      <c r="B17" s="175">
        <v>41</v>
      </c>
      <c r="C17" s="217"/>
      <c r="D17" s="217"/>
      <c r="E17" s="217">
        <v>133004</v>
      </c>
      <c r="F17" s="218" t="s">
        <v>636</v>
      </c>
      <c r="G17" s="289">
        <v>368.25</v>
      </c>
      <c r="H17" s="289">
        <v>222</v>
      </c>
      <c r="I17" s="290">
        <v>300</v>
      </c>
      <c r="J17" s="290">
        <v>300</v>
      </c>
      <c r="K17" s="555">
        <v>300</v>
      </c>
      <c r="L17" s="289">
        <v>300</v>
      </c>
      <c r="M17" s="312">
        <v>300</v>
      </c>
      <c r="O17" s="233">
        <v>0.3</v>
      </c>
    </row>
    <row r="18" spans="1:15" ht="12.75">
      <c r="A18" s="175" t="s">
        <v>96</v>
      </c>
      <c r="B18" s="175">
        <v>41</v>
      </c>
      <c r="C18" s="217"/>
      <c r="D18" s="217"/>
      <c r="E18" s="217">
        <v>133006</v>
      </c>
      <c r="F18" s="218" t="s">
        <v>637</v>
      </c>
      <c r="G18" s="289">
        <v>92.05</v>
      </c>
      <c r="H18" s="289">
        <v>40.92</v>
      </c>
      <c r="I18" s="290">
        <v>100</v>
      </c>
      <c r="J18" s="290">
        <v>100</v>
      </c>
      <c r="K18" s="555">
        <v>100</v>
      </c>
      <c r="L18" s="289">
        <v>200</v>
      </c>
      <c r="M18" s="312">
        <v>200</v>
      </c>
      <c r="O18" s="233">
        <v>0.4</v>
      </c>
    </row>
    <row r="19" spans="1:15" ht="12.75">
      <c r="A19" s="175" t="s">
        <v>99</v>
      </c>
      <c r="B19" s="175">
        <v>41</v>
      </c>
      <c r="C19" s="217"/>
      <c r="D19" s="217"/>
      <c r="E19" s="217">
        <v>133012</v>
      </c>
      <c r="F19" s="218" t="s">
        <v>638</v>
      </c>
      <c r="G19" s="289">
        <v>1160.52</v>
      </c>
      <c r="H19" s="289">
        <v>12150.9</v>
      </c>
      <c r="I19" s="290">
        <v>12000</v>
      </c>
      <c r="J19" s="290">
        <v>12000</v>
      </c>
      <c r="K19" s="555">
        <v>11000</v>
      </c>
      <c r="L19" s="289">
        <v>10000</v>
      </c>
      <c r="M19" s="312">
        <v>10000</v>
      </c>
      <c r="O19" s="233">
        <v>15</v>
      </c>
    </row>
    <row r="20" spans="1:15" ht="12.75">
      <c r="A20" s="175" t="s">
        <v>100</v>
      </c>
      <c r="B20" s="175">
        <v>41</v>
      </c>
      <c r="C20" s="217"/>
      <c r="D20" s="217"/>
      <c r="E20" s="217">
        <v>133013</v>
      </c>
      <c r="F20" s="218" t="s">
        <v>639</v>
      </c>
      <c r="G20" s="289">
        <v>166792.18</v>
      </c>
      <c r="H20" s="289">
        <v>162406.17</v>
      </c>
      <c r="I20" s="290">
        <v>200000</v>
      </c>
      <c r="J20" s="290">
        <v>200000</v>
      </c>
      <c r="K20" s="555">
        <v>190000</v>
      </c>
      <c r="L20" s="289">
        <v>200000</v>
      </c>
      <c r="M20" s="312">
        <v>200000</v>
      </c>
      <c r="O20" s="233">
        <v>152.6</v>
      </c>
    </row>
    <row r="21" spans="1:15" ht="12.75">
      <c r="A21" s="175" t="s">
        <v>101</v>
      </c>
      <c r="B21" s="175"/>
      <c r="C21" s="215"/>
      <c r="D21" s="215">
        <v>139</v>
      </c>
      <c r="E21" s="215"/>
      <c r="F21" s="216" t="s">
        <v>640</v>
      </c>
      <c r="G21" s="309">
        <f>SUM(G22:G23)</f>
        <v>240</v>
      </c>
      <c r="H21" s="309">
        <f aca="true" t="shared" si="7" ref="H21:M21">SUM(H22:H23)</f>
        <v>410.59</v>
      </c>
      <c r="I21" s="314">
        <f t="shared" si="7"/>
        <v>500</v>
      </c>
      <c r="J21" s="314">
        <v>500</v>
      </c>
      <c r="K21" s="314">
        <f t="shared" si="7"/>
        <v>500</v>
      </c>
      <c r="L21" s="314">
        <f t="shared" si="7"/>
        <v>500</v>
      </c>
      <c r="M21" s="314">
        <f t="shared" si="7"/>
        <v>500</v>
      </c>
      <c r="O21" s="232">
        <f>SUM(O22:O23)</f>
        <v>0</v>
      </c>
    </row>
    <row r="22" spans="1:15" ht="12.75">
      <c r="A22" s="175" t="s">
        <v>102</v>
      </c>
      <c r="B22" s="175">
        <v>41</v>
      </c>
      <c r="C22" s="217"/>
      <c r="D22" s="217"/>
      <c r="E22" s="217">
        <v>139002</v>
      </c>
      <c r="F22" s="218" t="s">
        <v>641</v>
      </c>
      <c r="G22" s="289">
        <v>240</v>
      </c>
      <c r="H22" s="289">
        <v>298.76</v>
      </c>
      <c r="I22" s="290"/>
      <c r="J22" s="290">
        <v>0</v>
      </c>
      <c r="K22" s="290"/>
      <c r="L22" s="289"/>
      <c r="M22" s="312"/>
      <c r="O22" s="233">
        <v>0</v>
      </c>
    </row>
    <row r="23" spans="1:15" ht="12.75">
      <c r="A23" s="175" t="s">
        <v>103</v>
      </c>
      <c r="B23" s="175">
        <v>41</v>
      </c>
      <c r="C23" s="234"/>
      <c r="D23" s="235">
        <v>160</v>
      </c>
      <c r="E23" s="235"/>
      <c r="F23" s="236" t="s">
        <v>642</v>
      </c>
      <c r="G23" s="315">
        <v>0</v>
      </c>
      <c r="H23" s="315">
        <v>111.83</v>
      </c>
      <c r="I23" s="290">
        <v>500</v>
      </c>
      <c r="J23" s="316">
        <v>500</v>
      </c>
      <c r="K23" s="555">
        <v>500</v>
      </c>
      <c r="L23" s="315">
        <v>500</v>
      </c>
      <c r="M23" s="317">
        <v>500</v>
      </c>
      <c r="O23" s="233">
        <v>0</v>
      </c>
    </row>
    <row r="24" spans="1:15" ht="12.75">
      <c r="A24" s="175" t="s">
        <v>104</v>
      </c>
      <c r="B24" s="175"/>
      <c r="C24" s="237">
        <v>200</v>
      </c>
      <c r="D24" s="237"/>
      <c r="E24" s="237"/>
      <c r="F24" s="238" t="s">
        <v>643</v>
      </c>
      <c r="G24" s="305">
        <f>G25+G31+G49+G52</f>
        <v>378935.92000000004</v>
      </c>
      <c r="H24" s="305">
        <f>H25+H31+H49+H52</f>
        <v>395505.63999999996</v>
      </c>
      <c r="I24" s="318">
        <f>SUM(I25+I31+I49+I51+I52)</f>
        <v>354200</v>
      </c>
      <c r="J24" s="318">
        <v>424843.52</v>
      </c>
      <c r="K24" s="318">
        <f>SUM(K25+K31+K49+K51+K52)</f>
        <v>381900</v>
      </c>
      <c r="L24" s="318">
        <f>SUM(L25+L31+L49+L51+L52)</f>
        <v>358500</v>
      </c>
      <c r="M24" s="318">
        <f>SUM(M25+M31+M49+M51+M52)</f>
        <v>358500</v>
      </c>
      <c r="O24" s="239">
        <f>SUM(O25+O31+O49+O52)</f>
        <v>440.1</v>
      </c>
    </row>
    <row r="25" spans="1:15" ht="12.75">
      <c r="A25" s="175" t="s">
        <v>105</v>
      </c>
      <c r="B25" s="175"/>
      <c r="C25" s="213">
        <v>210</v>
      </c>
      <c r="D25" s="213"/>
      <c r="E25" s="213"/>
      <c r="F25" s="214" t="s">
        <v>644</v>
      </c>
      <c r="G25" s="307">
        <f>SUM(G26:G27)</f>
        <v>152461.8</v>
      </c>
      <c r="H25" s="307">
        <f aca="true" t="shared" si="8" ref="H25:M25">SUM(H26:H27)</f>
        <v>149831.32</v>
      </c>
      <c r="I25" s="313">
        <f t="shared" si="8"/>
        <v>149000</v>
      </c>
      <c r="J25" s="313">
        <v>215378.52</v>
      </c>
      <c r="K25" s="313">
        <f t="shared" si="8"/>
        <v>174000</v>
      </c>
      <c r="L25" s="313">
        <f t="shared" si="8"/>
        <v>154000</v>
      </c>
      <c r="M25" s="313">
        <f t="shared" si="8"/>
        <v>154000</v>
      </c>
      <c r="O25" s="230">
        <f>SUM(O26:O27)</f>
        <v>313.3</v>
      </c>
    </row>
    <row r="26" spans="1:15" ht="12.75">
      <c r="A26" s="175" t="s">
        <v>106</v>
      </c>
      <c r="B26" s="175">
        <v>43</v>
      </c>
      <c r="C26" s="240"/>
      <c r="D26" s="240">
        <v>211</v>
      </c>
      <c r="E26" s="240">
        <v>211004</v>
      </c>
      <c r="F26" s="241" t="s">
        <v>645</v>
      </c>
      <c r="G26" s="293">
        <v>0</v>
      </c>
      <c r="H26" s="293">
        <v>0</v>
      </c>
      <c r="I26" s="294">
        <v>0</v>
      </c>
      <c r="J26" s="294">
        <v>32778.52</v>
      </c>
      <c r="K26" s="294">
        <v>0</v>
      </c>
      <c r="L26" s="293"/>
      <c r="M26" s="319"/>
      <c r="O26" s="242">
        <v>35.7</v>
      </c>
    </row>
    <row r="27" spans="1:15" ht="12.75">
      <c r="A27" s="175" t="s">
        <v>109</v>
      </c>
      <c r="B27" s="175"/>
      <c r="C27" s="215"/>
      <c r="D27" s="215">
        <v>212</v>
      </c>
      <c r="E27" s="215"/>
      <c r="F27" s="216" t="s">
        <v>646</v>
      </c>
      <c r="G27" s="309">
        <f>SUM(G28:G30)</f>
        <v>152461.8</v>
      </c>
      <c r="H27" s="309">
        <f aca="true" t="shared" si="9" ref="H27:M27">SUM(H28:H30)</f>
        <v>149831.32</v>
      </c>
      <c r="I27" s="314">
        <f t="shared" si="9"/>
        <v>149000</v>
      </c>
      <c r="J27" s="314">
        <v>182600</v>
      </c>
      <c r="K27" s="314">
        <f t="shared" si="9"/>
        <v>174000</v>
      </c>
      <c r="L27" s="314">
        <f t="shared" si="9"/>
        <v>154000</v>
      </c>
      <c r="M27" s="314">
        <f t="shared" si="9"/>
        <v>154000</v>
      </c>
      <c r="O27" s="232">
        <f>SUM(O28:O30)</f>
        <v>277.6</v>
      </c>
    </row>
    <row r="28" spans="1:15" ht="12.75">
      <c r="A28" s="175" t="s">
        <v>112</v>
      </c>
      <c r="B28" s="175">
        <v>41</v>
      </c>
      <c r="C28" s="217"/>
      <c r="D28" s="217"/>
      <c r="E28" s="217">
        <v>212002</v>
      </c>
      <c r="F28" s="218" t="s">
        <v>647</v>
      </c>
      <c r="G28" s="289">
        <v>4130.22</v>
      </c>
      <c r="H28" s="289">
        <v>5820.47</v>
      </c>
      <c r="I28" s="320">
        <v>4000</v>
      </c>
      <c r="J28" s="320">
        <v>4000</v>
      </c>
      <c r="K28" s="570">
        <v>4000</v>
      </c>
      <c r="L28" s="321">
        <v>4000</v>
      </c>
      <c r="M28" s="322">
        <v>4000</v>
      </c>
      <c r="O28" s="233">
        <v>57</v>
      </c>
    </row>
    <row r="29" spans="1:15" ht="12.75">
      <c r="A29" s="175" t="s">
        <v>114</v>
      </c>
      <c r="B29" s="175">
        <v>41</v>
      </c>
      <c r="C29" s="217"/>
      <c r="D29" s="217"/>
      <c r="E29" s="217">
        <v>212002</v>
      </c>
      <c r="F29" s="218" t="s">
        <v>648</v>
      </c>
      <c r="G29" s="289"/>
      <c r="H29" s="289"/>
      <c r="I29" s="290"/>
      <c r="J29" s="290">
        <v>0</v>
      </c>
      <c r="K29" s="555"/>
      <c r="L29" s="289">
        <v>0</v>
      </c>
      <c r="M29" s="312">
        <v>0</v>
      </c>
      <c r="O29" s="233">
        <v>0</v>
      </c>
    </row>
    <row r="30" spans="1:15" ht="12.75">
      <c r="A30" s="175" t="s">
        <v>116</v>
      </c>
      <c r="B30" s="175">
        <v>41</v>
      </c>
      <c r="C30" s="217"/>
      <c r="D30" s="217"/>
      <c r="E30" s="217">
        <v>212003</v>
      </c>
      <c r="F30" s="218" t="s">
        <v>649</v>
      </c>
      <c r="G30" s="289">
        <v>148331.58</v>
      </c>
      <c r="H30" s="289">
        <v>144010.85</v>
      </c>
      <c r="I30" s="320">
        <v>145000</v>
      </c>
      <c r="J30" s="320">
        <v>178600</v>
      </c>
      <c r="K30" s="570">
        <v>170000</v>
      </c>
      <c r="L30" s="321">
        <v>150000</v>
      </c>
      <c r="M30" s="322">
        <v>150000</v>
      </c>
      <c r="O30" s="233">
        <v>220.6</v>
      </c>
    </row>
    <row r="31" spans="1:15" ht="12.75">
      <c r="A31" s="175" t="s">
        <v>118</v>
      </c>
      <c r="B31" s="175"/>
      <c r="C31" s="213">
        <v>220</v>
      </c>
      <c r="D31" s="213"/>
      <c r="E31" s="213"/>
      <c r="F31" s="214" t="s">
        <v>650</v>
      </c>
      <c r="G31" s="307">
        <f>SUM(G32+G34+G36+G47)</f>
        <v>157459.59</v>
      </c>
      <c r="H31" s="307">
        <f aca="true" t="shared" si="10" ref="H31:M31">SUM(H32+H34+H36+H47)</f>
        <v>152221.75999999998</v>
      </c>
      <c r="I31" s="313">
        <f t="shared" si="10"/>
        <v>143200</v>
      </c>
      <c r="J31" s="313">
        <v>146700</v>
      </c>
      <c r="K31" s="313">
        <f t="shared" si="10"/>
        <v>145900</v>
      </c>
      <c r="L31" s="313">
        <f t="shared" si="10"/>
        <v>143500</v>
      </c>
      <c r="M31" s="313">
        <f t="shared" si="10"/>
        <v>143500</v>
      </c>
      <c r="O31" s="230">
        <f>SUM(O32+O34+O36+O47)</f>
        <v>104.80000000000001</v>
      </c>
    </row>
    <row r="32" spans="1:15" ht="12.75">
      <c r="A32" s="175" t="s">
        <v>120</v>
      </c>
      <c r="B32" s="175"/>
      <c r="C32" s="215"/>
      <c r="D32" s="215">
        <v>221</v>
      </c>
      <c r="E32" s="215"/>
      <c r="F32" s="216" t="s">
        <v>651</v>
      </c>
      <c r="G32" s="309">
        <f aca="true" t="shared" si="11" ref="G32:M32">SUM(G33)</f>
        <v>36407</v>
      </c>
      <c r="H32" s="309">
        <f t="shared" si="11"/>
        <v>23347.54</v>
      </c>
      <c r="I32" s="314">
        <f t="shared" si="11"/>
        <v>36000</v>
      </c>
      <c r="J32" s="314">
        <v>36000</v>
      </c>
      <c r="K32" s="314">
        <f t="shared" si="11"/>
        <v>35000</v>
      </c>
      <c r="L32" s="314">
        <f t="shared" si="11"/>
        <v>36000</v>
      </c>
      <c r="M32" s="314">
        <f t="shared" si="11"/>
        <v>36000</v>
      </c>
      <c r="O32" s="232">
        <f>SUM(O33)</f>
        <v>50.2</v>
      </c>
    </row>
    <row r="33" spans="1:15" ht="12.75">
      <c r="A33" s="175" t="s">
        <v>122</v>
      </c>
      <c r="B33" s="175">
        <v>41</v>
      </c>
      <c r="C33" s="217"/>
      <c r="D33" s="217"/>
      <c r="E33" s="217">
        <v>221004</v>
      </c>
      <c r="F33" s="218" t="s">
        <v>652</v>
      </c>
      <c r="G33" s="289">
        <v>36407</v>
      </c>
      <c r="H33" s="289">
        <v>23347.54</v>
      </c>
      <c r="I33" s="290">
        <v>36000</v>
      </c>
      <c r="J33" s="290">
        <v>36000</v>
      </c>
      <c r="K33" s="555">
        <v>35000</v>
      </c>
      <c r="L33" s="289">
        <v>36000</v>
      </c>
      <c r="M33" s="312">
        <v>36000</v>
      </c>
      <c r="O33" s="233">
        <v>50.2</v>
      </c>
    </row>
    <row r="34" spans="1:15" ht="12.75">
      <c r="A34" s="175" t="s">
        <v>124</v>
      </c>
      <c r="B34" s="175"/>
      <c r="C34" s="215"/>
      <c r="D34" s="215">
        <v>222</v>
      </c>
      <c r="E34" s="215"/>
      <c r="F34" s="216" t="s">
        <v>653</v>
      </c>
      <c r="G34" s="309">
        <f aca="true" t="shared" si="12" ref="G34:M34">SUM(G35)</f>
        <v>6637.73</v>
      </c>
      <c r="H34" s="309">
        <f t="shared" si="12"/>
        <v>1896.15</v>
      </c>
      <c r="I34" s="314">
        <f t="shared" si="12"/>
        <v>3000</v>
      </c>
      <c r="J34" s="314">
        <v>3000</v>
      </c>
      <c r="K34" s="314">
        <f t="shared" si="12"/>
        <v>3000</v>
      </c>
      <c r="L34" s="314">
        <f t="shared" si="12"/>
        <v>3000</v>
      </c>
      <c r="M34" s="314">
        <f t="shared" si="12"/>
        <v>3000</v>
      </c>
      <c r="O34" s="232">
        <f>SUM(O35)</f>
        <v>3.8</v>
      </c>
    </row>
    <row r="35" spans="1:15" ht="12.75">
      <c r="A35" s="175" t="s">
        <v>126</v>
      </c>
      <c r="B35" s="175">
        <v>41</v>
      </c>
      <c r="C35" s="217"/>
      <c r="D35" s="217"/>
      <c r="E35" s="217">
        <v>222003</v>
      </c>
      <c r="F35" s="218" t="s">
        <v>654</v>
      </c>
      <c r="G35" s="315">
        <v>6637.73</v>
      </c>
      <c r="H35" s="315">
        <v>1896.15</v>
      </c>
      <c r="I35" s="290">
        <v>3000</v>
      </c>
      <c r="J35" s="316">
        <v>3000</v>
      </c>
      <c r="K35" s="555">
        <v>3000</v>
      </c>
      <c r="L35" s="315">
        <v>3000</v>
      </c>
      <c r="M35" s="317">
        <v>3000</v>
      </c>
      <c r="O35" s="233">
        <v>3.8</v>
      </c>
    </row>
    <row r="36" spans="1:15" ht="12.75">
      <c r="A36" s="175" t="s">
        <v>128</v>
      </c>
      <c r="B36" s="175"/>
      <c r="C36" s="215"/>
      <c r="D36" s="215">
        <v>223</v>
      </c>
      <c r="E36" s="215"/>
      <c r="F36" s="216" t="s">
        <v>655</v>
      </c>
      <c r="G36" s="309">
        <f>SUM(G37:G46)</f>
        <v>113449.44</v>
      </c>
      <c r="H36" s="309">
        <f aca="true" t="shared" si="13" ref="H36:M36">SUM(H37:H46)</f>
        <v>125800.71999999999</v>
      </c>
      <c r="I36" s="309">
        <f>SUM(I37:I46)</f>
        <v>103300</v>
      </c>
      <c r="J36" s="309">
        <v>106700</v>
      </c>
      <c r="K36" s="309">
        <f t="shared" si="13"/>
        <v>106900</v>
      </c>
      <c r="L36" s="309">
        <f t="shared" si="13"/>
        <v>103500</v>
      </c>
      <c r="M36" s="309">
        <f t="shared" si="13"/>
        <v>103500</v>
      </c>
      <c r="O36" s="232">
        <f>SUM(O37:O41)</f>
        <v>49.800000000000004</v>
      </c>
    </row>
    <row r="37" spans="1:15" ht="12.75">
      <c r="A37" s="175" t="s">
        <v>130</v>
      </c>
      <c r="B37" s="175">
        <v>41</v>
      </c>
      <c r="C37" s="217"/>
      <c r="D37" s="217"/>
      <c r="E37" s="217">
        <v>223001</v>
      </c>
      <c r="F37" s="218" t="s">
        <v>656</v>
      </c>
      <c r="G37" s="289">
        <v>23457.8</v>
      </c>
      <c r="H37" s="289">
        <v>23901.71</v>
      </c>
      <c r="I37" s="290">
        <v>25000</v>
      </c>
      <c r="J37" s="290">
        <v>25000</v>
      </c>
      <c r="K37" s="555">
        <v>25000</v>
      </c>
      <c r="L37" s="289">
        <v>25000</v>
      </c>
      <c r="M37" s="312">
        <v>25000</v>
      </c>
      <c r="O37" s="233">
        <v>31.2</v>
      </c>
    </row>
    <row r="38" spans="1:15" ht="12.75">
      <c r="A38" s="175" t="s">
        <v>131</v>
      </c>
      <c r="B38" s="175">
        <v>41</v>
      </c>
      <c r="C38" s="217"/>
      <c r="D38" s="217"/>
      <c r="E38" s="217">
        <v>223001</v>
      </c>
      <c r="F38" s="218" t="s">
        <v>657</v>
      </c>
      <c r="G38" s="289">
        <v>10621.06</v>
      </c>
      <c r="H38" s="289">
        <v>11484.56</v>
      </c>
      <c r="I38" s="290">
        <v>10000</v>
      </c>
      <c r="J38" s="290">
        <v>12000</v>
      </c>
      <c r="K38" s="555">
        <v>10000</v>
      </c>
      <c r="L38" s="289">
        <v>10000</v>
      </c>
      <c r="M38" s="312">
        <v>10000</v>
      </c>
      <c r="O38" s="233">
        <v>11</v>
      </c>
    </row>
    <row r="39" spans="1:15" ht="12.75">
      <c r="A39" s="175" t="s">
        <v>213</v>
      </c>
      <c r="B39" s="175">
        <v>41</v>
      </c>
      <c r="C39" s="217"/>
      <c r="D39" s="217"/>
      <c r="E39" s="217">
        <v>223001</v>
      </c>
      <c r="F39" s="218" t="s">
        <v>658</v>
      </c>
      <c r="G39" s="289">
        <v>2308.35</v>
      </c>
      <c r="H39" s="289">
        <v>2382.05</v>
      </c>
      <c r="I39" s="290">
        <v>2000</v>
      </c>
      <c r="J39" s="290">
        <v>2000</v>
      </c>
      <c r="K39" s="555">
        <v>2000</v>
      </c>
      <c r="L39" s="289">
        <v>3000</v>
      </c>
      <c r="M39" s="312">
        <v>3000</v>
      </c>
      <c r="O39" s="233">
        <v>2.4</v>
      </c>
    </row>
    <row r="40" spans="1:15" ht="12.75">
      <c r="A40" s="175" t="s">
        <v>133</v>
      </c>
      <c r="B40" s="175">
        <v>41</v>
      </c>
      <c r="C40" s="217"/>
      <c r="D40" s="217"/>
      <c r="E40" s="217">
        <v>223003</v>
      </c>
      <c r="F40" s="218" t="s">
        <v>659</v>
      </c>
      <c r="G40" s="289">
        <v>6233.7</v>
      </c>
      <c r="H40" s="289">
        <v>5346.88</v>
      </c>
      <c r="I40" s="290">
        <v>5000</v>
      </c>
      <c r="J40" s="290">
        <v>5000</v>
      </c>
      <c r="K40" s="555">
        <v>5000</v>
      </c>
      <c r="L40" s="289">
        <v>5000</v>
      </c>
      <c r="M40" s="312">
        <v>5000</v>
      </c>
      <c r="O40" s="233">
        <v>5.2</v>
      </c>
    </row>
    <row r="41" spans="1:15" ht="12.75">
      <c r="A41" s="175" t="s">
        <v>172</v>
      </c>
      <c r="B41" s="175">
        <v>41</v>
      </c>
      <c r="C41" s="217"/>
      <c r="D41" s="217"/>
      <c r="E41" s="217">
        <v>223004</v>
      </c>
      <c r="F41" s="218" t="s">
        <v>660</v>
      </c>
      <c r="G41" s="289">
        <v>1931.14</v>
      </c>
      <c r="H41" s="289">
        <v>130</v>
      </c>
      <c r="I41" s="290"/>
      <c r="J41" s="290">
        <v>0</v>
      </c>
      <c r="K41" s="290"/>
      <c r="L41" s="289">
        <v>0</v>
      </c>
      <c r="M41" s="312">
        <v>0</v>
      </c>
      <c r="O41" s="233">
        <v>0</v>
      </c>
    </row>
    <row r="42" spans="1:15" ht="12.75">
      <c r="A42" s="175" t="s">
        <v>134</v>
      </c>
      <c r="B42" s="175">
        <v>41</v>
      </c>
      <c r="C42" s="217"/>
      <c r="D42" s="217"/>
      <c r="E42" s="217">
        <v>223002</v>
      </c>
      <c r="F42" s="218" t="s">
        <v>661</v>
      </c>
      <c r="G42" s="289">
        <v>37171.98</v>
      </c>
      <c r="H42" s="289">
        <v>45863.57</v>
      </c>
      <c r="I42" s="290">
        <v>33500</v>
      </c>
      <c r="J42" s="290">
        <v>33500</v>
      </c>
      <c r="K42" s="555">
        <v>36000</v>
      </c>
      <c r="L42" s="289">
        <v>33000</v>
      </c>
      <c r="M42" s="312">
        <v>33000</v>
      </c>
      <c r="O42" s="233"/>
    </row>
    <row r="43" spans="1:15" ht="12.75">
      <c r="A43" s="175" t="s">
        <v>135</v>
      </c>
      <c r="B43" s="175">
        <v>41</v>
      </c>
      <c r="C43" s="217"/>
      <c r="D43" s="217"/>
      <c r="E43" s="217">
        <v>223002</v>
      </c>
      <c r="F43" s="218" t="s">
        <v>662</v>
      </c>
      <c r="G43" s="289">
        <v>16107.41</v>
      </c>
      <c r="H43" s="289">
        <v>17921.95</v>
      </c>
      <c r="I43" s="290">
        <v>14300</v>
      </c>
      <c r="J43" s="290">
        <v>14300</v>
      </c>
      <c r="K43" s="555">
        <v>15000</v>
      </c>
      <c r="L43" s="289">
        <v>14000</v>
      </c>
      <c r="M43" s="312">
        <v>14000</v>
      </c>
      <c r="O43" s="233"/>
    </row>
    <row r="44" spans="1:15" ht="12.75">
      <c r="A44" s="175" t="s">
        <v>136</v>
      </c>
      <c r="B44" s="175">
        <v>41</v>
      </c>
      <c r="C44" s="217"/>
      <c r="D44" s="217"/>
      <c r="E44" s="217">
        <v>223002</v>
      </c>
      <c r="F44" s="218" t="s">
        <v>663</v>
      </c>
      <c r="G44" s="289">
        <v>9378</v>
      </c>
      <c r="H44" s="289">
        <v>12700</v>
      </c>
      <c r="I44" s="290">
        <v>10000</v>
      </c>
      <c r="J44" s="290">
        <v>10000</v>
      </c>
      <c r="K44" s="555">
        <v>10000</v>
      </c>
      <c r="L44" s="289">
        <v>10000</v>
      </c>
      <c r="M44" s="312">
        <v>10000</v>
      </c>
      <c r="O44" s="233"/>
    </row>
    <row r="45" spans="1:15" ht="12.75">
      <c r="A45" s="175" t="s">
        <v>177</v>
      </c>
      <c r="B45" s="175">
        <v>41</v>
      </c>
      <c r="C45" s="217"/>
      <c r="D45" s="217"/>
      <c r="E45" s="217">
        <v>223002</v>
      </c>
      <c r="F45" s="218" t="s">
        <v>664</v>
      </c>
      <c r="G45" s="289">
        <v>4730</v>
      </c>
      <c r="H45" s="289">
        <v>4700</v>
      </c>
      <c r="I45" s="290">
        <v>3000</v>
      </c>
      <c r="J45" s="290">
        <v>4400</v>
      </c>
      <c r="K45" s="555">
        <v>3000</v>
      </c>
      <c r="L45" s="289">
        <v>3000</v>
      </c>
      <c r="M45" s="312">
        <v>3000</v>
      </c>
      <c r="O45" s="233"/>
    </row>
    <row r="46" spans="1:15" ht="12.75">
      <c r="A46" s="175" t="s">
        <v>180</v>
      </c>
      <c r="B46" s="175">
        <v>41</v>
      </c>
      <c r="C46" s="217"/>
      <c r="D46" s="217"/>
      <c r="E46" s="217">
        <v>223001</v>
      </c>
      <c r="F46" s="218" t="s">
        <v>715</v>
      </c>
      <c r="G46" s="289">
        <v>1510</v>
      </c>
      <c r="H46" s="289">
        <v>1370</v>
      </c>
      <c r="I46" s="290">
        <v>500</v>
      </c>
      <c r="J46" s="290">
        <v>500</v>
      </c>
      <c r="K46" s="555">
        <v>900</v>
      </c>
      <c r="L46" s="289">
        <v>500</v>
      </c>
      <c r="M46" s="312">
        <v>500</v>
      </c>
      <c r="O46" s="233"/>
    </row>
    <row r="47" spans="1:15" ht="12.75">
      <c r="A47" s="175" t="s">
        <v>182</v>
      </c>
      <c r="B47" s="175"/>
      <c r="C47" s="215"/>
      <c r="D47" s="215">
        <v>229</v>
      </c>
      <c r="E47" s="215"/>
      <c r="F47" s="216" t="s">
        <v>665</v>
      </c>
      <c r="G47" s="309">
        <f aca="true" t="shared" si="14" ref="G47:M47">SUM(G48)</f>
        <v>965.42</v>
      </c>
      <c r="H47" s="309">
        <f t="shared" si="14"/>
        <v>1177.35</v>
      </c>
      <c r="I47" s="314">
        <f t="shared" si="14"/>
        <v>900</v>
      </c>
      <c r="J47" s="314">
        <v>1000</v>
      </c>
      <c r="K47" s="314">
        <f t="shared" si="14"/>
        <v>1000</v>
      </c>
      <c r="L47" s="314">
        <f t="shared" si="14"/>
        <v>1000</v>
      </c>
      <c r="M47" s="314">
        <f t="shared" si="14"/>
        <v>1000</v>
      </c>
      <c r="O47" s="232">
        <f>SUM(O48)</f>
        <v>1</v>
      </c>
    </row>
    <row r="48" spans="1:15" ht="12.75">
      <c r="A48" s="175" t="s">
        <v>138</v>
      </c>
      <c r="B48" s="175">
        <v>41</v>
      </c>
      <c r="C48" s="217"/>
      <c r="D48" s="217"/>
      <c r="E48" s="217">
        <v>229005</v>
      </c>
      <c r="F48" s="218" t="s">
        <v>666</v>
      </c>
      <c r="G48" s="289">
        <v>965.42</v>
      </c>
      <c r="H48" s="289">
        <v>1177.35</v>
      </c>
      <c r="I48" s="290">
        <v>900</v>
      </c>
      <c r="J48" s="290">
        <v>1000</v>
      </c>
      <c r="K48" s="555">
        <v>1000</v>
      </c>
      <c r="L48" s="289">
        <v>1000</v>
      </c>
      <c r="M48" s="312">
        <v>1000</v>
      </c>
      <c r="O48" s="233">
        <v>1</v>
      </c>
    </row>
    <row r="49" spans="1:15" ht="12.75">
      <c r="A49" s="175" t="s">
        <v>215</v>
      </c>
      <c r="B49" s="175"/>
      <c r="C49" s="213">
        <v>240</v>
      </c>
      <c r="D49" s="213"/>
      <c r="E49" s="213"/>
      <c r="F49" s="214" t="s">
        <v>667</v>
      </c>
      <c r="G49" s="307">
        <v>0</v>
      </c>
      <c r="H49" s="307">
        <v>48.07</v>
      </c>
      <c r="I49" s="313">
        <v>0</v>
      </c>
      <c r="J49" s="313">
        <v>0</v>
      </c>
      <c r="K49" s="313">
        <v>0</v>
      </c>
      <c r="L49" s="307">
        <v>0</v>
      </c>
      <c r="M49" s="308">
        <v>0</v>
      </c>
      <c r="O49" s="230">
        <v>0</v>
      </c>
    </row>
    <row r="50" spans="1:15" ht="12.75">
      <c r="A50" s="175" t="s">
        <v>140</v>
      </c>
      <c r="B50" s="175"/>
      <c r="C50" s="215"/>
      <c r="D50" s="215">
        <v>243</v>
      </c>
      <c r="E50" s="215"/>
      <c r="F50" s="216" t="s">
        <v>668</v>
      </c>
      <c r="G50" s="309">
        <v>200</v>
      </c>
      <c r="H50" s="309">
        <v>48.07</v>
      </c>
      <c r="I50" s="309"/>
      <c r="J50" s="309"/>
      <c r="K50" s="309"/>
      <c r="L50" s="309"/>
      <c r="M50" s="310"/>
      <c r="O50" s="232"/>
    </row>
    <row r="51" spans="1:15" ht="12.75">
      <c r="A51" s="175" t="s">
        <v>141</v>
      </c>
      <c r="B51" s="175"/>
      <c r="C51" s="215"/>
      <c r="D51" s="215">
        <v>244</v>
      </c>
      <c r="E51" s="215"/>
      <c r="F51" s="216" t="s">
        <v>669</v>
      </c>
      <c r="G51" s="309"/>
      <c r="H51" s="309"/>
      <c r="I51" s="309"/>
      <c r="J51" s="309"/>
      <c r="K51" s="309"/>
      <c r="L51" s="309">
        <v>0</v>
      </c>
      <c r="M51" s="310">
        <v>0</v>
      </c>
      <c r="O51" s="232">
        <v>0</v>
      </c>
    </row>
    <row r="52" spans="1:15" ht="12.75">
      <c r="A52" s="175" t="s">
        <v>142</v>
      </c>
      <c r="B52" s="175">
        <v>41</v>
      </c>
      <c r="C52" s="213">
        <v>290</v>
      </c>
      <c r="D52" s="213"/>
      <c r="E52" s="213"/>
      <c r="F52" s="214" t="s">
        <v>670</v>
      </c>
      <c r="G52" s="307">
        <f aca="true" t="shared" si="15" ref="G52:M52">SUM(G53)</f>
        <v>69014.53</v>
      </c>
      <c r="H52" s="307">
        <f t="shared" si="15"/>
        <v>93404.49</v>
      </c>
      <c r="I52" s="313">
        <f t="shared" si="15"/>
        <v>62000</v>
      </c>
      <c r="J52" s="313">
        <v>62765</v>
      </c>
      <c r="K52" s="313">
        <f t="shared" si="15"/>
        <v>62000</v>
      </c>
      <c r="L52" s="313">
        <f t="shared" si="15"/>
        <v>61000</v>
      </c>
      <c r="M52" s="313">
        <f t="shared" si="15"/>
        <v>61000</v>
      </c>
      <c r="O52" s="230">
        <f>SUM(O53)</f>
        <v>22</v>
      </c>
    </row>
    <row r="53" spans="1:15" ht="12.75">
      <c r="A53" s="175" t="s">
        <v>219</v>
      </c>
      <c r="B53" s="175"/>
      <c r="C53" s="215"/>
      <c r="D53" s="215">
        <v>292</v>
      </c>
      <c r="E53" s="215"/>
      <c r="F53" s="216" t="s">
        <v>671</v>
      </c>
      <c r="G53" s="309">
        <f>SUM(G54:G58)</f>
        <v>69014.53</v>
      </c>
      <c r="H53" s="309">
        <v>93404.49</v>
      </c>
      <c r="I53" s="309">
        <f>SUM(I54:I58)</f>
        <v>62000</v>
      </c>
      <c r="J53" s="309">
        <v>62765</v>
      </c>
      <c r="K53" s="309">
        <f>SUM(K54:K58)</f>
        <v>62000</v>
      </c>
      <c r="L53" s="309">
        <f>SUM(L54:L58)</f>
        <v>61000</v>
      </c>
      <c r="M53" s="309">
        <f>SUM(M54:M58)</f>
        <v>61000</v>
      </c>
      <c r="O53" s="232">
        <f>SUM(O54:O57)</f>
        <v>22</v>
      </c>
    </row>
    <row r="54" spans="1:15" ht="12.75" customHeight="1">
      <c r="A54" s="175" t="s">
        <v>144</v>
      </c>
      <c r="B54" s="175">
        <v>41</v>
      </c>
      <c r="C54" s="217"/>
      <c r="D54" s="217"/>
      <c r="E54" s="217">
        <v>292008</v>
      </c>
      <c r="F54" s="218" t="s">
        <v>672</v>
      </c>
      <c r="G54" s="289">
        <v>24243.34</v>
      </c>
      <c r="H54" s="289">
        <v>30046.69</v>
      </c>
      <c r="I54" s="290">
        <v>20000</v>
      </c>
      <c r="J54" s="290">
        <v>20000</v>
      </c>
      <c r="K54" s="555">
        <v>20000</v>
      </c>
      <c r="L54" s="289">
        <v>20000</v>
      </c>
      <c r="M54" s="312">
        <v>20000</v>
      </c>
      <c r="O54" s="233">
        <v>3.4</v>
      </c>
    </row>
    <row r="55" spans="1:15" ht="12.75">
      <c r="A55" s="175" t="s">
        <v>220</v>
      </c>
      <c r="B55" s="175">
        <v>41</v>
      </c>
      <c r="C55" s="217"/>
      <c r="D55" s="217"/>
      <c r="E55" s="217">
        <v>292012</v>
      </c>
      <c r="F55" s="218" t="s">
        <v>673</v>
      </c>
      <c r="G55" s="289">
        <v>162</v>
      </c>
      <c r="H55" s="289">
        <v>21837.69</v>
      </c>
      <c r="I55" s="290">
        <v>1000</v>
      </c>
      <c r="J55" s="290">
        <v>1000</v>
      </c>
      <c r="K55" s="555">
        <v>1000</v>
      </c>
      <c r="L55" s="289">
        <v>1000</v>
      </c>
      <c r="M55" s="312">
        <v>1000</v>
      </c>
      <c r="O55" s="233">
        <v>12.3</v>
      </c>
    </row>
    <row r="56" spans="1:15" ht="12.75">
      <c r="A56" s="175" t="s">
        <v>146</v>
      </c>
      <c r="B56" s="175">
        <v>41</v>
      </c>
      <c r="C56" s="217"/>
      <c r="D56" s="217"/>
      <c r="E56" s="217">
        <v>292019</v>
      </c>
      <c r="F56" s="218" t="s">
        <v>674</v>
      </c>
      <c r="G56" s="289">
        <v>42260.07</v>
      </c>
      <c r="H56" s="289">
        <v>38274.07</v>
      </c>
      <c r="I56" s="290">
        <v>40000</v>
      </c>
      <c r="J56" s="290">
        <v>40000</v>
      </c>
      <c r="K56" s="555">
        <v>40000</v>
      </c>
      <c r="L56" s="289">
        <v>40000</v>
      </c>
      <c r="M56" s="312">
        <v>40000</v>
      </c>
      <c r="O56" s="233">
        <v>6.3</v>
      </c>
    </row>
    <row r="57" spans="1:15" s="94" customFormat="1" ht="12.75">
      <c r="A57" s="175" t="s">
        <v>222</v>
      </c>
      <c r="B57" s="175">
        <v>41</v>
      </c>
      <c r="C57" s="240"/>
      <c r="D57" s="240"/>
      <c r="E57" s="240">
        <v>292006</v>
      </c>
      <c r="F57" s="241" t="s">
        <v>675</v>
      </c>
      <c r="G57" s="323">
        <v>416.92</v>
      </c>
      <c r="H57" s="323">
        <v>3246.04</v>
      </c>
      <c r="I57" s="320"/>
      <c r="J57" s="320">
        <v>765</v>
      </c>
      <c r="K57" s="570"/>
      <c r="L57" s="321">
        <v>0</v>
      </c>
      <c r="M57" s="322">
        <v>0</v>
      </c>
      <c r="O57" s="233">
        <v>0</v>
      </c>
    </row>
    <row r="58" spans="1:15" s="94" customFormat="1" ht="12.75">
      <c r="A58" s="175" t="s">
        <v>223</v>
      </c>
      <c r="B58" s="175">
        <v>41</v>
      </c>
      <c r="C58" s="240"/>
      <c r="D58" s="240"/>
      <c r="E58" s="240">
        <v>292027</v>
      </c>
      <c r="F58" s="241" t="s">
        <v>676</v>
      </c>
      <c r="G58" s="324">
        <v>1932.2</v>
      </c>
      <c r="H58" s="324">
        <v>3907.91</v>
      </c>
      <c r="I58" s="325">
        <v>1000</v>
      </c>
      <c r="J58" s="325">
        <v>1000</v>
      </c>
      <c r="K58" s="571">
        <v>1000</v>
      </c>
      <c r="L58" s="321"/>
      <c r="M58" s="322"/>
      <c r="O58" s="239">
        <f>SUM(O59)</f>
        <v>0</v>
      </c>
    </row>
    <row r="59" spans="1:15" ht="12.75">
      <c r="A59" s="175" t="s">
        <v>225</v>
      </c>
      <c r="B59" s="175"/>
      <c r="C59" s="237">
        <v>300</v>
      </c>
      <c r="D59" s="237"/>
      <c r="E59" s="237"/>
      <c r="F59" s="238" t="s">
        <v>616</v>
      </c>
      <c r="G59" s="305">
        <f>G60</f>
        <v>1451268.16</v>
      </c>
      <c r="H59" s="305">
        <f>H60</f>
        <v>1362961.3999999997</v>
      </c>
      <c r="I59" s="318">
        <f>I60</f>
        <v>1363711</v>
      </c>
      <c r="J59" s="318">
        <v>1450472.5699999998</v>
      </c>
      <c r="K59" s="318">
        <f>SUM(K60)</f>
        <v>1403627</v>
      </c>
      <c r="L59" s="318">
        <f>SUM(L60)</f>
        <v>1370300</v>
      </c>
      <c r="M59" s="318">
        <f>SUM(M60)</f>
        <v>1371300</v>
      </c>
      <c r="O59" s="230">
        <f>SUM(O60:O61)</f>
        <v>0</v>
      </c>
    </row>
    <row r="60" spans="1:17" ht="12.75">
      <c r="A60" s="175" t="s">
        <v>227</v>
      </c>
      <c r="B60" s="175"/>
      <c r="C60" s="213">
        <v>310</v>
      </c>
      <c r="D60" s="213"/>
      <c r="E60" s="213"/>
      <c r="F60" s="214" t="s">
        <v>677</v>
      </c>
      <c r="G60" s="307">
        <f>G61+G64</f>
        <v>1451268.16</v>
      </c>
      <c r="H60" s="307">
        <f aca="true" t="shared" si="16" ref="H60:M60">H61+H64</f>
        <v>1362961.3999999997</v>
      </c>
      <c r="I60" s="307">
        <f t="shared" si="16"/>
        <v>1363711</v>
      </c>
      <c r="J60" s="307">
        <v>1450472.5699999998</v>
      </c>
      <c r="K60" s="307">
        <f t="shared" si="16"/>
        <v>1403627</v>
      </c>
      <c r="L60" s="307">
        <f t="shared" si="16"/>
        <v>1370300</v>
      </c>
      <c r="M60" s="307">
        <f t="shared" si="16"/>
        <v>1371300</v>
      </c>
      <c r="N60" s="307">
        <f>SUM(N61:N64)</f>
        <v>0</v>
      </c>
      <c r="O60" s="307">
        <f>SUM(O61:O64)</f>
        <v>0</v>
      </c>
      <c r="P60" s="307">
        <f>SUM(P61:P64)</f>
        <v>0</v>
      </c>
      <c r="Q60" s="307">
        <f>SUM(Q61:Q64)</f>
        <v>0</v>
      </c>
    </row>
    <row r="61" spans="1:15" ht="12.75">
      <c r="A61" s="175" t="s">
        <v>228</v>
      </c>
      <c r="B61" s="175"/>
      <c r="C61" s="215"/>
      <c r="D61" s="215">
        <v>311</v>
      </c>
      <c r="E61" s="215"/>
      <c r="F61" s="216" t="s">
        <v>678</v>
      </c>
      <c r="G61" s="431">
        <f>G62+G63</f>
        <v>29264</v>
      </c>
      <c r="H61" s="431">
        <f aca="true" t="shared" si="17" ref="H61:M61">H62+H63</f>
        <v>2276.21</v>
      </c>
      <c r="I61" s="431">
        <f t="shared" si="17"/>
        <v>2000</v>
      </c>
      <c r="J61" s="431">
        <v>5920</v>
      </c>
      <c r="K61" s="431">
        <f t="shared" si="17"/>
        <v>0</v>
      </c>
      <c r="L61" s="431">
        <f t="shared" si="17"/>
        <v>0</v>
      </c>
      <c r="M61" s="431">
        <f t="shared" si="17"/>
        <v>0</v>
      </c>
      <c r="O61" s="232">
        <f>SUM(O64:O94)</f>
        <v>0</v>
      </c>
    </row>
    <row r="62" spans="1:15" ht="12.75">
      <c r="A62" s="175" t="s">
        <v>231</v>
      </c>
      <c r="B62" s="175" t="s">
        <v>758</v>
      </c>
      <c r="C62" s="240"/>
      <c r="D62" s="240"/>
      <c r="E62" s="240"/>
      <c r="F62" s="241" t="s">
        <v>678</v>
      </c>
      <c r="G62" s="433">
        <v>29264</v>
      </c>
      <c r="H62" s="433">
        <v>0</v>
      </c>
      <c r="I62" s="321"/>
      <c r="J62" s="434">
        <v>920</v>
      </c>
      <c r="K62" s="434"/>
      <c r="L62" s="430"/>
      <c r="M62" s="322"/>
      <c r="O62" s="232"/>
    </row>
    <row r="63" spans="1:15" ht="12.75">
      <c r="A63" s="175" t="s">
        <v>233</v>
      </c>
      <c r="B63" s="175">
        <v>71</v>
      </c>
      <c r="C63" s="240"/>
      <c r="D63" s="240"/>
      <c r="E63" s="240"/>
      <c r="F63" s="241" t="s">
        <v>759</v>
      </c>
      <c r="G63" s="433"/>
      <c r="H63" s="433">
        <v>2276.21</v>
      </c>
      <c r="I63" s="321">
        <v>2000</v>
      </c>
      <c r="J63" s="434">
        <v>5000</v>
      </c>
      <c r="K63" s="572"/>
      <c r="L63" s="430"/>
      <c r="M63" s="322"/>
      <c r="O63" s="232"/>
    </row>
    <row r="64" spans="1:15" ht="12.75">
      <c r="A64" s="175" t="s">
        <v>234</v>
      </c>
      <c r="B64" s="175"/>
      <c r="C64" s="215"/>
      <c r="D64" s="215">
        <v>312</v>
      </c>
      <c r="E64" s="215"/>
      <c r="F64" s="216" t="s">
        <v>679</v>
      </c>
      <c r="G64" s="432">
        <f>SUM(G65:G96)</f>
        <v>1422004.16</v>
      </c>
      <c r="H64" s="432">
        <f>SUM(H65:H96)</f>
        <v>1360685.1899999997</v>
      </c>
      <c r="I64" s="432">
        <f>SUM(I65:I96)</f>
        <v>1361711</v>
      </c>
      <c r="J64" s="432">
        <v>1444552.5699999998</v>
      </c>
      <c r="K64" s="432">
        <f>SUM(K65:K96)</f>
        <v>1403627</v>
      </c>
      <c r="L64" s="432">
        <f>SUM(L65:L96)</f>
        <v>1370300</v>
      </c>
      <c r="M64" s="432">
        <f>SUM(M65:M96)</f>
        <v>1371300</v>
      </c>
      <c r="O64" s="233">
        <v>0</v>
      </c>
    </row>
    <row r="65" spans="1:17" ht="12.75" customHeight="1">
      <c r="A65" s="175" t="s">
        <v>236</v>
      </c>
      <c r="B65" s="175">
        <v>111</v>
      </c>
      <c r="C65" s="217"/>
      <c r="D65" s="217"/>
      <c r="E65" s="217">
        <v>312001</v>
      </c>
      <c r="F65" s="218" t="s">
        <v>680</v>
      </c>
      <c r="G65" s="293">
        <v>21362.09</v>
      </c>
      <c r="H65" s="293">
        <v>3840</v>
      </c>
      <c r="I65" s="294">
        <v>0</v>
      </c>
      <c r="J65" s="294">
        <v>5450.18</v>
      </c>
      <c r="K65" s="559">
        <v>0</v>
      </c>
      <c r="L65" s="293">
        <v>0</v>
      </c>
      <c r="M65" s="319">
        <v>0</v>
      </c>
      <c r="N65" s="217"/>
      <c r="O65" s="217"/>
      <c r="P65" s="217"/>
      <c r="Q65" s="217"/>
    </row>
    <row r="66" spans="1:17" ht="12.75">
      <c r="A66" s="175" t="s">
        <v>237</v>
      </c>
      <c r="B66" s="175">
        <v>111</v>
      </c>
      <c r="C66" s="217"/>
      <c r="D66" s="217"/>
      <c r="E66" s="217">
        <v>312001</v>
      </c>
      <c r="F66" s="218" t="s">
        <v>681</v>
      </c>
      <c r="G66" s="293">
        <v>13240</v>
      </c>
      <c r="H66" s="293">
        <v>13435</v>
      </c>
      <c r="I66" s="294">
        <v>14000</v>
      </c>
      <c r="J66" s="294">
        <v>13916</v>
      </c>
      <c r="K66" s="559">
        <v>14000</v>
      </c>
      <c r="L66" s="293">
        <v>14000</v>
      </c>
      <c r="M66" s="319">
        <v>14000</v>
      </c>
      <c r="N66" s="217">
        <v>111</v>
      </c>
      <c r="O66" s="217"/>
      <c r="P66" s="217"/>
      <c r="Q66" s="217">
        <v>312001</v>
      </c>
    </row>
    <row r="67" spans="1:17" ht="12.75">
      <c r="A67" s="175" t="s">
        <v>238</v>
      </c>
      <c r="B67" s="175">
        <v>111</v>
      </c>
      <c r="C67" s="217"/>
      <c r="D67" s="217"/>
      <c r="E67" s="217">
        <v>312001</v>
      </c>
      <c r="F67" s="218" t="s">
        <v>682</v>
      </c>
      <c r="G67" s="293">
        <v>2888.4</v>
      </c>
      <c r="H67" s="293">
        <v>2423.6</v>
      </c>
      <c r="I67" s="294">
        <v>5500</v>
      </c>
      <c r="J67" s="294">
        <v>5500</v>
      </c>
      <c r="K67" s="559">
        <v>5500</v>
      </c>
      <c r="L67" s="293">
        <v>4000</v>
      </c>
      <c r="M67" s="319">
        <v>4000</v>
      </c>
      <c r="N67" s="217">
        <v>111</v>
      </c>
      <c r="O67" s="217"/>
      <c r="P67" s="217"/>
      <c r="Q67" s="217">
        <v>312001</v>
      </c>
    </row>
    <row r="68" spans="1:17" ht="12.75">
      <c r="A68" s="175" t="s">
        <v>239</v>
      </c>
      <c r="B68" s="175">
        <v>111</v>
      </c>
      <c r="C68" s="217"/>
      <c r="D68" s="217"/>
      <c r="E68" s="217">
        <v>312001</v>
      </c>
      <c r="F68" s="218" t="s">
        <v>683</v>
      </c>
      <c r="G68" s="293">
        <v>16319.45</v>
      </c>
      <c r="H68" s="293">
        <v>13901.95</v>
      </c>
      <c r="I68" s="294">
        <v>16000</v>
      </c>
      <c r="J68" s="294">
        <v>16000</v>
      </c>
      <c r="K68" s="559">
        <v>16000</v>
      </c>
      <c r="L68" s="293">
        <v>16000</v>
      </c>
      <c r="M68" s="319">
        <v>16000</v>
      </c>
      <c r="N68" s="217">
        <v>111</v>
      </c>
      <c r="O68" s="217"/>
      <c r="P68" s="217"/>
      <c r="Q68" s="217">
        <v>312001</v>
      </c>
    </row>
    <row r="69" spans="1:17" ht="12.75">
      <c r="A69" s="175" t="s">
        <v>240</v>
      </c>
      <c r="B69" s="175">
        <v>111</v>
      </c>
      <c r="C69" s="217"/>
      <c r="D69" s="217"/>
      <c r="E69" s="217">
        <v>312001</v>
      </c>
      <c r="F69" s="218" t="s">
        <v>684</v>
      </c>
      <c r="G69" s="293">
        <v>18348</v>
      </c>
      <c r="H69" s="293">
        <v>15834</v>
      </c>
      <c r="I69" s="294">
        <v>17000</v>
      </c>
      <c r="J69" s="294">
        <v>17000</v>
      </c>
      <c r="K69" s="559">
        <v>17000</v>
      </c>
      <c r="L69" s="293">
        <v>17000</v>
      </c>
      <c r="M69" s="319">
        <v>17000</v>
      </c>
      <c r="N69" s="217">
        <v>111</v>
      </c>
      <c r="O69" s="217"/>
      <c r="P69" s="217"/>
      <c r="Q69" s="217">
        <v>312001</v>
      </c>
    </row>
    <row r="70" spans="1:17" ht="12.75">
      <c r="A70" s="175" t="s">
        <v>241</v>
      </c>
      <c r="B70" s="175">
        <v>111</v>
      </c>
      <c r="C70" s="217"/>
      <c r="D70" s="217"/>
      <c r="E70" s="217">
        <v>312001</v>
      </c>
      <c r="F70" s="218" t="s">
        <v>685</v>
      </c>
      <c r="G70" s="293">
        <v>10471</v>
      </c>
      <c r="H70" s="293">
        <v>11825</v>
      </c>
      <c r="I70" s="294">
        <v>15000</v>
      </c>
      <c r="J70" s="294">
        <v>15000</v>
      </c>
      <c r="K70" s="559">
        <v>15000</v>
      </c>
      <c r="L70" s="293">
        <v>10000</v>
      </c>
      <c r="M70" s="319">
        <v>10000</v>
      </c>
      <c r="N70" s="217">
        <v>111</v>
      </c>
      <c r="O70" s="217"/>
      <c r="P70" s="217"/>
      <c r="Q70" s="217">
        <v>312001</v>
      </c>
    </row>
    <row r="71" spans="1:17" ht="12.75">
      <c r="A71" s="175" t="s">
        <v>242</v>
      </c>
      <c r="B71" s="175">
        <v>111</v>
      </c>
      <c r="C71" s="217"/>
      <c r="D71" s="217"/>
      <c r="E71" s="217">
        <v>312001</v>
      </c>
      <c r="F71" s="218" t="s">
        <v>727</v>
      </c>
      <c r="G71" s="293">
        <v>0</v>
      </c>
      <c r="H71" s="293">
        <v>6850.99</v>
      </c>
      <c r="I71" s="294">
        <v>6200</v>
      </c>
      <c r="J71" s="294">
        <v>6200</v>
      </c>
      <c r="K71" s="559">
        <v>6200</v>
      </c>
      <c r="L71" s="293"/>
      <c r="M71" s="319"/>
      <c r="N71" s="217">
        <v>111</v>
      </c>
      <c r="O71" s="217"/>
      <c r="P71" s="217"/>
      <c r="Q71" s="217">
        <v>312001</v>
      </c>
    </row>
    <row r="72" spans="1:17" ht="12.75">
      <c r="A72" s="175" t="s">
        <v>244</v>
      </c>
      <c r="B72" s="175">
        <v>111</v>
      </c>
      <c r="C72" s="217"/>
      <c r="D72" s="217"/>
      <c r="E72" s="217">
        <v>312001</v>
      </c>
      <c r="F72" s="218" t="s">
        <v>686</v>
      </c>
      <c r="G72" s="293">
        <v>22468</v>
      </c>
      <c r="H72" s="293">
        <v>21750</v>
      </c>
      <c r="I72" s="294">
        <v>22000</v>
      </c>
      <c r="J72" s="294">
        <v>22000</v>
      </c>
      <c r="K72" s="559">
        <v>22000</v>
      </c>
      <c r="L72" s="293">
        <v>22000</v>
      </c>
      <c r="M72" s="319">
        <v>22000</v>
      </c>
      <c r="N72" s="217"/>
      <c r="O72" s="217"/>
      <c r="P72" s="217"/>
      <c r="Q72" s="217"/>
    </row>
    <row r="73" spans="1:17" ht="12.75">
      <c r="A73" s="175" t="s">
        <v>245</v>
      </c>
      <c r="B73" s="175">
        <v>111</v>
      </c>
      <c r="C73" s="217"/>
      <c r="D73" s="217"/>
      <c r="E73" s="217">
        <v>312001</v>
      </c>
      <c r="F73" s="218" t="s">
        <v>687</v>
      </c>
      <c r="G73" s="293">
        <v>10080</v>
      </c>
      <c r="H73" s="293">
        <v>8304</v>
      </c>
      <c r="I73" s="294">
        <v>7000</v>
      </c>
      <c r="J73" s="294">
        <v>16806</v>
      </c>
      <c r="K73" s="559">
        <v>10000</v>
      </c>
      <c r="L73" s="293">
        <v>7000</v>
      </c>
      <c r="M73" s="319">
        <v>7000</v>
      </c>
      <c r="N73" s="217">
        <v>111</v>
      </c>
      <c r="O73" s="217"/>
      <c r="P73" s="217"/>
      <c r="Q73" s="217">
        <v>312001</v>
      </c>
    </row>
    <row r="74" spans="1:17" ht="12.75">
      <c r="A74" s="175" t="s">
        <v>246</v>
      </c>
      <c r="B74" s="175">
        <v>111</v>
      </c>
      <c r="C74" s="217"/>
      <c r="D74" s="217"/>
      <c r="E74" s="217">
        <v>312001</v>
      </c>
      <c r="F74" s="218" t="s">
        <v>923</v>
      </c>
      <c r="G74" s="293"/>
      <c r="H74" s="293"/>
      <c r="I74" s="294"/>
      <c r="J74" s="294">
        <v>3900</v>
      </c>
      <c r="K74" s="559"/>
      <c r="L74" s="293"/>
      <c r="M74" s="319"/>
      <c r="N74" s="217"/>
      <c r="O74" s="217"/>
      <c r="P74" s="217"/>
      <c r="Q74" s="217"/>
    </row>
    <row r="75" spans="1:17" ht="12.75">
      <c r="A75" s="175" t="s">
        <v>248</v>
      </c>
      <c r="B75" s="175">
        <v>111</v>
      </c>
      <c r="C75" s="217"/>
      <c r="D75" s="217"/>
      <c r="E75" s="217">
        <v>312001</v>
      </c>
      <c r="F75" s="218" t="s">
        <v>688</v>
      </c>
      <c r="G75" s="293">
        <v>2252.2</v>
      </c>
      <c r="H75" s="293">
        <v>4783.44</v>
      </c>
      <c r="I75" s="294">
        <v>2000</v>
      </c>
      <c r="J75" s="294">
        <v>2000</v>
      </c>
      <c r="K75" s="559">
        <v>2000</v>
      </c>
      <c r="L75" s="293">
        <v>2500</v>
      </c>
      <c r="M75" s="319">
        <v>2500</v>
      </c>
      <c r="N75" s="217">
        <v>111</v>
      </c>
      <c r="O75" s="217"/>
      <c r="P75" s="217"/>
      <c r="Q75" s="217">
        <v>312001</v>
      </c>
    </row>
    <row r="76" spans="1:17" ht="12.75">
      <c r="A76" s="175" t="s">
        <v>250</v>
      </c>
      <c r="B76" s="175">
        <v>111</v>
      </c>
      <c r="C76" s="217"/>
      <c r="D76" s="217"/>
      <c r="E76" s="240">
        <v>312012</v>
      </c>
      <c r="F76" s="218" t="s">
        <v>689</v>
      </c>
      <c r="G76" s="293">
        <v>9086.42</v>
      </c>
      <c r="H76" s="293">
        <v>9341.01</v>
      </c>
      <c r="I76" s="294">
        <v>9300</v>
      </c>
      <c r="J76" s="294">
        <v>9614.03</v>
      </c>
      <c r="K76" s="559">
        <v>9600</v>
      </c>
      <c r="L76" s="293">
        <v>9000</v>
      </c>
      <c r="M76" s="319">
        <v>9000</v>
      </c>
      <c r="N76" s="217">
        <v>111</v>
      </c>
      <c r="O76" s="217"/>
      <c r="P76" s="217"/>
      <c r="Q76" s="217">
        <v>312001</v>
      </c>
    </row>
    <row r="77" spans="1:17" ht="12.75">
      <c r="A77" s="175" t="s">
        <v>251</v>
      </c>
      <c r="B77" s="175">
        <v>111</v>
      </c>
      <c r="C77" s="217"/>
      <c r="D77" s="217"/>
      <c r="E77" s="240">
        <v>312012</v>
      </c>
      <c r="F77" s="218" t="s">
        <v>690</v>
      </c>
      <c r="G77" s="293">
        <v>2358.18</v>
      </c>
      <c r="H77" s="293">
        <v>2347.95</v>
      </c>
      <c r="I77" s="294">
        <v>2350</v>
      </c>
      <c r="J77" s="294">
        <v>2363.08</v>
      </c>
      <c r="K77" s="559">
        <v>2350</v>
      </c>
      <c r="L77" s="293">
        <v>2400</v>
      </c>
      <c r="M77" s="319">
        <v>2400</v>
      </c>
      <c r="N77" s="217">
        <v>111</v>
      </c>
      <c r="O77" s="217"/>
      <c r="P77" s="217"/>
      <c r="Q77" s="240">
        <v>312001</v>
      </c>
    </row>
    <row r="78" spans="1:17" ht="12.75">
      <c r="A78" s="175" t="s">
        <v>252</v>
      </c>
      <c r="B78" s="175">
        <v>111</v>
      </c>
      <c r="C78" s="217"/>
      <c r="D78" s="217"/>
      <c r="E78" s="240">
        <v>312012</v>
      </c>
      <c r="F78" s="218" t="s">
        <v>691</v>
      </c>
      <c r="G78" s="293">
        <v>2384.97</v>
      </c>
      <c r="H78" s="293">
        <v>2369.42</v>
      </c>
      <c r="I78" s="294">
        <v>2400</v>
      </c>
      <c r="J78" s="294">
        <v>2400</v>
      </c>
      <c r="K78" s="559">
        <v>2400</v>
      </c>
      <c r="L78" s="293">
        <v>2500</v>
      </c>
      <c r="M78" s="319">
        <v>2500</v>
      </c>
      <c r="N78" s="217"/>
      <c r="O78" s="217"/>
      <c r="P78" s="217"/>
      <c r="Q78" s="240"/>
    </row>
    <row r="79" spans="1:19" ht="12.75">
      <c r="A79" s="175" t="s">
        <v>253</v>
      </c>
      <c r="B79" s="175">
        <v>111</v>
      </c>
      <c r="C79" s="217"/>
      <c r="D79" s="217"/>
      <c r="E79" s="240">
        <v>312012</v>
      </c>
      <c r="F79" s="218" t="s">
        <v>692</v>
      </c>
      <c r="G79" s="293">
        <v>1099.39</v>
      </c>
      <c r="H79" s="293">
        <v>1093.26</v>
      </c>
      <c r="I79" s="294">
        <v>1100</v>
      </c>
      <c r="J79" s="294">
        <v>1088.38</v>
      </c>
      <c r="K79" s="559">
        <v>1100</v>
      </c>
      <c r="L79" s="293">
        <v>1200</v>
      </c>
      <c r="M79" s="319">
        <v>1200</v>
      </c>
      <c r="N79" s="217">
        <v>111</v>
      </c>
      <c r="O79" s="217"/>
      <c r="P79" s="217"/>
      <c r="Q79" s="240">
        <v>312001</v>
      </c>
      <c r="S79" s="72"/>
    </row>
    <row r="80" spans="1:17" ht="12.75">
      <c r="A80" s="175" t="s">
        <v>254</v>
      </c>
      <c r="B80" s="175">
        <v>111</v>
      </c>
      <c r="C80" s="217"/>
      <c r="D80" s="217"/>
      <c r="E80" s="240">
        <v>312012</v>
      </c>
      <c r="F80" s="218" t="s">
        <v>693</v>
      </c>
      <c r="G80" s="293">
        <v>23667.57</v>
      </c>
      <c r="H80" s="293">
        <v>23535.51</v>
      </c>
      <c r="I80" s="294">
        <v>23600</v>
      </c>
      <c r="J80" s="294">
        <v>23430.42</v>
      </c>
      <c r="K80" s="559">
        <v>23600</v>
      </c>
      <c r="L80" s="293">
        <v>24000</v>
      </c>
      <c r="M80" s="319">
        <v>25000</v>
      </c>
      <c r="N80" s="217">
        <v>111</v>
      </c>
      <c r="O80" s="217"/>
      <c r="P80" s="217"/>
      <c r="Q80" s="240">
        <v>312001</v>
      </c>
    </row>
    <row r="81" spans="1:17" ht="12.75">
      <c r="A81" s="175" t="s">
        <v>255</v>
      </c>
      <c r="B81" s="175">
        <v>111</v>
      </c>
      <c r="C81" s="217"/>
      <c r="D81" s="217"/>
      <c r="E81" s="240">
        <v>312012</v>
      </c>
      <c r="F81" s="218" t="s">
        <v>694</v>
      </c>
      <c r="G81" s="293">
        <v>1147278</v>
      </c>
      <c r="H81" s="293">
        <v>1152741</v>
      </c>
      <c r="I81" s="294">
        <v>1152741</v>
      </c>
      <c r="J81" s="294">
        <v>1144418.48</v>
      </c>
      <c r="K81" s="559">
        <v>1175157</v>
      </c>
      <c r="L81" s="293">
        <v>1175000</v>
      </c>
      <c r="M81" s="319">
        <v>1175000</v>
      </c>
      <c r="N81" s="217">
        <v>111</v>
      </c>
      <c r="O81" s="217"/>
      <c r="P81" s="217"/>
      <c r="Q81" s="240">
        <v>312001</v>
      </c>
    </row>
    <row r="82" spans="1:17" ht="12.75">
      <c r="A82" s="175" t="s">
        <v>256</v>
      </c>
      <c r="B82" s="175">
        <v>111</v>
      </c>
      <c r="C82" s="217"/>
      <c r="D82" s="217"/>
      <c r="E82" s="240">
        <v>312001</v>
      </c>
      <c r="F82" s="218" t="s">
        <v>760</v>
      </c>
      <c r="G82" s="293"/>
      <c r="H82" s="293"/>
      <c r="I82" s="294">
        <v>5520</v>
      </c>
      <c r="J82" s="294">
        <v>11328</v>
      </c>
      <c r="K82" s="559">
        <v>12500</v>
      </c>
      <c r="L82" s="293">
        <v>12500</v>
      </c>
      <c r="M82" s="319">
        <v>12500</v>
      </c>
      <c r="N82" s="217"/>
      <c r="O82" s="217"/>
      <c r="P82" s="217"/>
      <c r="Q82" s="240"/>
    </row>
    <row r="83" spans="1:17" ht="12.75">
      <c r="A83" s="175" t="s">
        <v>257</v>
      </c>
      <c r="B83" s="175">
        <v>111</v>
      </c>
      <c r="C83" s="217"/>
      <c r="D83" s="217"/>
      <c r="E83" s="240">
        <v>312001</v>
      </c>
      <c r="F83" s="218" t="s">
        <v>695</v>
      </c>
      <c r="G83" s="293">
        <v>324</v>
      </c>
      <c r="H83" s="293">
        <v>0</v>
      </c>
      <c r="I83" s="294"/>
      <c r="J83" s="294">
        <v>15717</v>
      </c>
      <c r="K83" s="294">
        <v>0</v>
      </c>
      <c r="L83" s="293"/>
      <c r="M83" s="319"/>
      <c r="N83" s="217">
        <v>111</v>
      </c>
      <c r="O83" s="217"/>
      <c r="P83" s="217"/>
      <c r="Q83" s="240">
        <v>312001</v>
      </c>
    </row>
    <row r="84" spans="1:17" ht="12.75">
      <c r="A84" s="175" t="s">
        <v>259</v>
      </c>
      <c r="B84" s="175">
        <v>111</v>
      </c>
      <c r="C84" s="217"/>
      <c r="D84" s="217"/>
      <c r="E84" s="217">
        <v>312001</v>
      </c>
      <c r="F84" s="218" t="s">
        <v>757</v>
      </c>
      <c r="G84" s="293">
        <v>8800</v>
      </c>
      <c r="H84" s="293">
        <v>8934</v>
      </c>
      <c r="I84" s="294">
        <v>0</v>
      </c>
      <c r="J84" s="294"/>
      <c r="K84" s="294"/>
      <c r="L84" s="293">
        <v>0</v>
      </c>
      <c r="M84" s="319">
        <v>0</v>
      </c>
      <c r="N84" s="217">
        <v>111</v>
      </c>
      <c r="O84" s="217"/>
      <c r="P84" s="217"/>
      <c r="Q84" s="240">
        <v>312001</v>
      </c>
    </row>
    <row r="85" spans="1:17" ht="12.75">
      <c r="A85" s="175" t="s">
        <v>260</v>
      </c>
      <c r="B85" s="175">
        <v>111</v>
      </c>
      <c r="C85" s="217"/>
      <c r="D85" s="217"/>
      <c r="E85" s="217">
        <v>312001</v>
      </c>
      <c r="F85" s="218" t="s">
        <v>909</v>
      </c>
      <c r="G85" s="293"/>
      <c r="H85" s="293">
        <v>4736.9</v>
      </c>
      <c r="I85" s="294"/>
      <c r="J85" s="294">
        <v>0</v>
      </c>
      <c r="K85" s="294"/>
      <c r="L85" s="293"/>
      <c r="M85" s="319"/>
      <c r="N85" s="217"/>
      <c r="O85" s="217"/>
      <c r="P85" s="217"/>
      <c r="Q85" s="240"/>
    </row>
    <row r="86" spans="1:17" ht="12.75">
      <c r="A86" s="175" t="s">
        <v>261</v>
      </c>
      <c r="B86" s="175">
        <v>111</v>
      </c>
      <c r="C86" s="217"/>
      <c r="D86" s="217"/>
      <c r="E86" s="217">
        <v>312001</v>
      </c>
      <c r="F86" s="218" t="s">
        <v>910</v>
      </c>
      <c r="G86" s="293"/>
      <c r="H86" s="293"/>
      <c r="I86" s="294">
        <v>0</v>
      </c>
      <c r="J86" s="294">
        <v>43000</v>
      </c>
      <c r="K86" s="294"/>
      <c r="L86" s="293"/>
      <c r="M86" s="319"/>
      <c r="N86" s="217"/>
      <c r="O86" s="217"/>
      <c r="P86" s="217"/>
      <c r="Q86" s="240"/>
    </row>
    <row r="87" spans="1:17" ht="12.75">
      <c r="A87" s="175" t="s">
        <v>262</v>
      </c>
      <c r="B87" s="175">
        <v>111</v>
      </c>
      <c r="C87" s="217"/>
      <c r="D87" s="217"/>
      <c r="E87" s="217">
        <v>312001</v>
      </c>
      <c r="F87" s="218" t="s">
        <v>882</v>
      </c>
      <c r="G87" s="293"/>
      <c r="H87" s="293"/>
      <c r="I87" s="294"/>
      <c r="J87" s="294">
        <v>8521</v>
      </c>
      <c r="K87" s="559">
        <v>21220</v>
      </c>
      <c r="L87" s="293">
        <v>21200</v>
      </c>
      <c r="M87" s="319">
        <v>21200</v>
      </c>
      <c r="N87" s="217"/>
      <c r="O87" s="217"/>
      <c r="P87" s="217"/>
      <c r="Q87" s="240"/>
    </row>
    <row r="88" spans="1:17" ht="12.75">
      <c r="A88" s="175" t="s">
        <v>263</v>
      </c>
      <c r="B88" s="175">
        <v>111</v>
      </c>
      <c r="C88" s="217"/>
      <c r="D88" s="217"/>
      <c r="E88" s="217">
        <v>312001</v>
      </c>
      <c r="F88" s="218" t="s">
        <v>698</v>
      </c>
      <c r="G88" s="293">
        <v>37178.48</v>
      </c>
      <c r="H88" s="293">
        <v>0</v>
      </c>
      <c r="I88" s="290"/>
      <c r="J88" s="294"/>
      <c r="K88" s="294">
        <v>0</v>
      </c>
      <c r="L88" s="293"/>
      <c r="M88" s="319"/>
      <c r="N88" s="217">
        <v>111</v>
      </c>
      <c r="O88" s="217"/>
      <c r="P88" s="217"/>
      <c r="Q88" s="240">
        <v>312001</v>
      </c>
    </row>
    <row r="89" spans="1:17" ht="12.75">
      <c r="A89" s="175" t="s">
        <v>265</v>
      </c>
      <c r="B89" s="175">
        <v>111</v>
      </c>
      <c r="C89" s="217"/>
      <c r="D89" s="217"/>
      <c r="E89" s="217">
        <v>312001</v>
      </c>
      <c r="F89" s="218" t="s">
        <v>728</v>
      </c>
      <c r="G89" s="293">
        <v>5800</v>
      </c>
      <c r="H89" s="293">
        <v>4300</v>
      </c>
      <c r="I89" s="290">
        <v>5000</v>
      </c>
      <c r="J89" s="294">
        <v>5000</v>
      </c>
      <c r="K89" s="559">
        <v>5000</v>
      </c>
      <c r="L89" s="293">
        <v>5000</v>
      </c>
      <c r="M89" s="319">
        <v>5000</v>
      </c>
      <c r="N89" s="217">
        <v>111</v>
      </c>
      <c r="O89" s="217"/>
      <c r="P89" s="217"/>
      <c r="Q89" s="240">
        <v>312001</v>
      </c>
    </row>
    <row r="90" spans="1:17" ht="12.75">
      <c r="A90" s="175" t="s">
        <v>266</v>
      </c>
      <c r="B90" s="175">
        <v>111</v>
      </c>
      <c r="C90" s="217"/>
      <c r="D90" s="217"/>
      <c r="E90" s="217">
        <v>312001</v>
      </c>
      <c r="F90" s="218" t="s">
        <v>761</v>
      </c>
      <c r="G90" s="289"/>
      <c r="H90" s="293">
        <v>4000</v>
      </c>
      <c r="I90" s="587">
        <v>4000</v>
      </c>
      <c r="J90" s="290">
        <v>4000</v>
      </c>
      <c r="K90" s="555">
        <v>4000</v>
      </c>
      <c r="L90" s="289">
        <v>4000</v>
      </c>
      <c r="M90" s="312">
        <v>4000</v>
      </c>
      <c r="N90" s="217">
        <v>1152</v>
      </c>
      <c r="O90" s="217"/>
      <c r="P90" s="217"/>
      <c r="Q90" s="217">
        <v>312002</v>
      </c>
    </row>
    <row r="91" spans="1:17" ht="12.75">
      <c r="A91" s="175" t="s">
        <v>268</v>
      </c>
      <c r="B91" s="404" t="s">
        <v>734</v>
      </c>
      <c r="C91" s="220"/>
      <c r="D91" s="220"/>
      <c r="E91" s="220">
        <v>312007</v>
      </c>
      <c r="F91" s="221" t="s">
        <v>696</v>
      </c>
      <c r="G91" s="326">
        <v>13199.72</v>
      </c>
      <c r="H91" s="326">
        <v>13006.38</v>
      </c>
      <c r="I91" s="302">
        <v>12000</v>
      </c>
      <c r="J91" s="302">
        <v>12000</v>
      </c>
      <c r="K91" s="573">
        <v>12000</v>
      </c>
      <c r="L91" s="293">
        <v>12000</v>
      </c>
      <c r="M91" s="319">
        <v>12000</v>
      </c>
      <c r="N91" s="220">
        <v>71</v>
      </c>
      <c r="O91" s="220"/>
      <c r="P91" s="220"/>
      <c r="Q91" s="220">
        <v>312007</v>
      </c>
    </row>
    <row r="92" spans="1:17" ht="12.75">
      <c r="A92" s="175" t="s">
        <v>269</v>
      </c>
      <c r="B92" s="404" t="s">
        <v>734</v>
      </c>
      <c r="C92" s="220"/>
      <c r="D92" s="220"/>
      <c r="E92" s="220">
        <v>312011</v>
      </c>
      <c r="F92" s="221" t="s">
        <v>697</v>
      </c>
      <c r="G92" s="326">
        <v>7713</v>
      </c>
      <c r="H92" s="326">
        <v>8128.72</v>
      </c>
      <c r="I92" s="302">
        <v>5000</v>
      </c>
      <c r="J92" s="302">
        <v>5000</v>
      </c>
      <c r="K92" s="573">
        <v>5000</v>
      </c>
      <c r="L92" s="293">
        <v>5000</v>
      </c>
      <c r="M92" s="319">
        <v>5000</v>
      </c>
      <c r="N92" s="220">
        <v>111</v>
      </c>
      <c r="O92" s="220"/>
      <c r="P92" s="220"/>
      <c r="Q92" s="220">
        <v>312001</v>
      </c>
    </row>
    <row r="93" spans="1:17" ht="12.75">
      <c r="A93" s="175" t="s">
        <v>271</v>
      </c>
      <c r="B93" s="404" t="s">
        <v>734</v>
      </c>
      <c r="C93" s="220"/>
      <c r="D93" s="220"/>
      <c r="E93" s="220">
        <v>312007</v>
      </c>
      <c r="F93" s="221" t="s">
        <v>731</v>
      </c>
      <c r="G93" s="326">
        <v>7660.75</v>
      </c>
      <c r="H93" s="326">
        <v>3251.42</v>
      </c>
      <c r="I93" s="302">
        <v>4000</v>
      </c>
      <c r="J93" s="302">
        <v>4000</v>
      </c>
      <c r="K93" s="573">
        <v>4000</v>
      </c>
      <c r="L93" s="293">
        <v>4000</v>
      </c>
      <c r="M93" s="319">
        <v>4000</v>
      </c>
      <c r="N93" s="220"/>
      <c r="O93" s="220"/>
      <c r="P93" s="220"/>
      <c r="Q93" s="220"/>
    </row>
    <row r="94" spans="1:17" ht="12.75">
      <c r="A94" s="175" t="s">
        <v>273</v>
      </c>
      <c r="B94" s="404" t="s">
        <v>734</v>
      </c>
      <c r="C94" s="220"/>
      <c r="D94" s="220"/>
      <c r="E94" s="220">
        <v>325</v>
      </c>
      <c r="F94" s="221" t="s">
        <v>729</v>
      </c>
      <c r="G94" s="326">
        <v>0</v>
      </c>
      <c r="H94" s="326">
        <v>500</v>
      </c>
      <c r="I94" s="302">
        <v>0</v>
      </c>
      <c r="J94" s="302">
        <v>0</v>
      </c>
      <c r="K94" s="573">
        <v>0</v>
      </c>
      <c r="L94" s="293"/>
      <c r="M94" s="319"/>
      <c r="N94" s="220">
        <v>71</v>
      </c>
      <c r="O94" s="220"/>
      <c r="P94" s="220"/>
      <c r="Q94" s="220">
        <v>312007</v>
      </c>
    </row>
    <row r="95" spans="1:13" ht="12.75">
      <c r="A95" s="175" t="s">
        <v>274</v>
      </c>
      <c r="B95" s="404" t="s">
        <v>736</v>
      </c>
      <c r="C95" s="220"/>
      <c r="D95" s="220"/>
      <c r="E95" s="406">
        <v>312001</v>
      </c>
      <c r="F95" s="221" t="s">
        <v>738</v>
      </c>
      <c r="G95" s="293">
        <v>38024.54</v>
      </c>
      <c r="H95" s="293">
        <v>16533.87</v>
      </c>
      <c r="I95" s="320">
        <v>25500</v>
      </c>
      <c r="J95" s="320">
        <v>24000</v>
      </c>
      <c r="K95" s="570">
        <v>15000</v>
      </c>
      <c r="L95" s="321"/>
      <c r="M95" s="322"/>
    </row>
    <row r="96" spans="1:13" ht="12.75">
      <c r="A96" s="175" t="s">
        <v>276</v>
      </c>
      <c r="B96" s="404" t="s">
        <v>737</v>
      </c>
      <c r="C96" s="220"/>
      <c r="D96" s="220"/>
      <c r="E96" s="406">
        <v>312001</v>
      </c>
      <c r="F96" s="221" t="s">
        <v>739</v>
      </c>
      <c r="G96" s="293">
        <v>0</v>
      </c>
      <c r="H96" s="293">
        <v>2917.77</v>
      </c>
      <c r="I96" s="320">
        <v>4500</v>
      </c>
      <c r="J96" s="320">
        <v>4900</v>
      </c>
      <c r="K96" s="570">
        <v>3000</v>
      </c>
      <c r="L96" s="321"/>
      <c r="M96" s="322"/>
    </row>
    <row r="97" spans="1:13" ht="13.5" thickBot="1">
      <c r="A97" s="175" t="s">
        <v>358</v>
      </c>
      <c r="B97" s="405"/>
      <c r="C97" s="772"/>
      <c r="D97" s="772"/>
      <c r="E97" s="772"/>
      <c r="F97" s="772"/>
      <c r="G97" s="327">
        <f aca="true" t="shared" si="18" ref="G97:M97">G4+G24+G59</f>
        <v>4089143.2399999993</v>
      </c>
      <c r="H97" s="327">
        <f t="shared" si="18"/>
        <v>4215018.97</v>
      </c>
      <c r="I97" s="328">
        <f t="shared" si="18"/>
        <v>4326811</v>
      </c>
      <c r="J97" s="328">
        <f t="shared" si="18"/>
        <v>4596216.09</v>
      </c>
      <c r="K97" s="328">
        <f t="shared" si="18"/>
        <v>4698427</v>
      </c>
      <c r="L97" s="329">
        <f t="shared" si="18"/>
        <v>4755500</v>
      </c>
      <c r="M97" s="330">
        <f t="shared" si="18"/>
        <v>4856500</v>
      </c>
    </row>
    <row r="98" spans="1:8" ht="14.25">
      <c r="A98" s="243"/>
      <c r="B98" s="243"/>
      <c r="C98" s="243"/>
      <c r="D98" s="243"/>
      <c r="E98" s="243"/>
      <c r="F98" s="243"/>
      <c r="G98" s="244"/>
      <c r="H98" s="244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</sheetData>
  <sheetProtection selectLockedCells="1" selectUnlockedCells="1"/>
  <mergeCells count="9">
    <mergeCell ref="C97:F97"/>
    <mergeCell ref="A1:H1"/>
    <mergeCell ref="A2:A3"/>
    <mergeCell ref="C2:C3"/>
    <mergeCell ref="D2:D3"/>
    <mergeCell ref="E2:E3"/>
    <mergeCell ref="F2:F3"/>
    <mergeCell ref="G2:M2"/>
    <mergeCell ref="B2:B3"/>
  </mergeCells>
  <printOptions horizontalCentered="1"/>
  <pageMargins left="0.2362204724409449" right="0.2362204724409449" top="0.7480314960629921" bottom="0.7480314960629921" header="0.5118110236220472" footer="0.5118110236220472"/>
  <pageSetup firstPageNumber="1" useFirstPageNumber="1"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124" zoomScaleNormal="124" zoomScalePageLayoutView="0" workbookViewId="0" topLeftCell="B1">
      <selection activeCell="B4" sqref="B4:C6"/>
    </sheetView>
  </sheetViews>
  <sheetFormatPr defaultColWidth="11.57421875" defaultRowHeight="12.75"/>
  <cols>
    <col min="1" max="1" width="6.00390625" style="0" customWidth="1"/>
    <col min="2" max="2" width="5.140625" style="0" customWidth="1"/>
    <col min="3" max="3" width="26.00390625" style="0" customWidth="1"/>
    <col min="4" max="4" width="15.7109375" style="0" customWidth="1"/>
    <col min="5" max="5" width="14.00390625" style="0" customWidth="1"/>
    <col min="6" max="7" width="15.421875" style="0" customWidth="1"/>
    <col min="8" max="8" width="15.421875" style="3" customWidth="1"/>
    <col min="9" max="10" width="15.421875" style="0" customWidth="1"/>
  </cols>
  <sheetData>
    <row r="2" spans="2:10" ht="27.75" customHeight="1">
      <c r="B2" s="632" t="s">
        <v>17</v>
      </c>
      <c r="C2" s="632"/>
      <c r="D2" s="632"/>
      <c r="E2" s="632"/>
      <c r="F2" s="632"/>
      <c r="G2" s="632"/>
      <c r="H2" s="632"/>
      <c r="I2" s="632"/>
      <c r="J2" s="632"/>
    </row>
    <row r="3" ht="12.75">
      <c r="A3" s="4"/>
    </row>
    <row r="4" spans="2:10" ht="12.75">
      <c r="B4" s="633"/>
      <c r="C4" s="633"/>
      <c r="D4" s="634" t="s">
        <v>18</v>
      </c>
      <c r="E4" s="634"/>
      <c r="F4" s="634"/>
      <c r="G4" s="634"/>
      <c r="H4" s="634"/>
      <c r="I4" s="634"/>
      <c r="J4" s="634"/>
    </row>
    <row r="5" spans="2:10" ht="13.5" customHeight="1">
      <c r="B5" s="633"/>
      <c r="C5" s="633"/>
      <c r="D5" s="635" t="s">
        <v>889</v>
      </c>
      <c r="E5" s="635" t="s">
        <v>838</v>
      </c>
      <c r="F5" s="636" t="s">
        <v>890</v>
      </c>
      <c r="G5" s="637" t="s">
        <v>891</v>
      </c>
      <c r="H5" s="638" t="s">
        <v>740</v>
      </c>
      <c r="I5" s="638" t="s">
        <v>818</v>
      </c>
      <c r="J5" s="638" t="s">
        <v>883</v>
      </c>
    </row>
    <row r="6" spans="2:10" ht="50.25" customHeight="1">
      <c r="B6" s="633"/>
      <c r="C6" s="633"/>
      <c r="D6" s="635"/>
      <c r="E6" s="635"/>
      <c r="F6" s="636"/>
      <c r="G6" s="637"/>
      <c r="H6" s="638"/>
      <c r="I6" s="638"/>
      <c r="J6" s="638"/>
    </row>
    <row r="7" spans="2:10" ht="12.75">
      <c r="B7" s="5"/>
      <c r="C7" s="6" t="s">
        <v>19</v>
      </c>
      <c r="D7" s="438">
        <f>'14_Sumarizácia'!C5</f>
        <v>4089143.2399999993</v>
      </c>
      <c r="E7" s="439">
        <f>'14_Sumarizácia'!D5</f>
        <v>4215018.97</v>
      </c>
      <c r="F7" s="438">
        <f>'14_Sumarizácia'!E5</f>
        <v>4326811</v>
      </c>
      <c r="G7" s="438">
        <f>'14_Sumarizácia'!F5</f>
        <v>4596216.09</v>
      </c>
      <c r="H7" s="440">
        <f>'14_Sumarizácia'!G5</f>
        <v>4698427</v>
      </c>
      <c r="I7" s="438">
        <f>'14_Sumarizácia'!H5</f>
        <v>4755500</v>
      </c>
      <c r="J7" s="438">
        <f>'14_Sumarizácia'!I5</f>
        <v>4856500</v>
      </c>
    </row>
    <row r="8" spans="2:10" ht="12.75">
      <c r="B8" s="7"/>
      <c r="C8" s="8" t="s">
        <v>20</v>
      </c>
      <c r="D8" s="441">
        <f>'14_Sumarizácia'!C6</f>
        <v>3797360.25</v>
      </c>
      <c r="E8" s="455">
        <f>'14_Sumarizácia'!D6</f>
        <v>3875790.5399999996</v>
      </c>
      <c r="F8" s="441">
        <f>'14_Sumarizácia'!E6</f>
        <v>3865601</v>
      </c>
      <c r="G8" s="441">
        <f>'14_Sumarizácia'!F6</f>
        <v>4110954.61</v>
      </c>
      <c r="H8" s="442">
        <f>'14_Sumarizácia'!G6</f>
        <v>4195182</v>
      </c>
      <c r="I8" s="441">
        <f>'14_Sumarizácia'!H6</f>
        <v>4046461</v>
      </c>
      <c r="J8" s="441">
        <f>'14_Sumarizácia'!I6</f>
        <v>4102674.28</v>
      </c>
    </row>
    <row r="9" spans="2:10" ht="12.75">
      <c r="B9" s="9"/>
      <c r="C9" s="10" t="s">
        <v>21</v>
      </c>
      <c r="D9" s="443"/>
      <c r="E9" s="444"/>
      <c r="F9" s="443"/>
      <c r="G9" s="443"/>
      <c r="H9" s="445"/>
      <c r="I9" s="443"/>
      <c r="J9" s="443"/>
    </row>
    <row r="10" spans="2:10" ht="12.75">
      <c r="B10" s="9"/>
      <c r="C10" s="10" t="s">
        <v>22</v>
      </c>
      <c r="D10" s="446">
        <f aca="true" t="shared" si="0" ref="D10:J10">D8-D11-D12-D13</f>
        <v>2279436.79</v>
      </c>
      <c r="E10" s="448">
        <f t="shared" si="0"/>
        <v>2167485.5899999994</v>
      </c>
      <c r="F10" s="446">
        <f t="shared" si="0"/>
        <v>2179860</v>
      </c>
      <c r="G10" s="446">
        <f t="shared" si="0"/>
        <v>2403969.13</v>
      </c>
      <c r="H10" s="447">
        <f t="shared" si="0"/>
        <v>2445025</v>
      </c>
      <c r="I10" s="446">
        <f t="shared" si="0"/>
        <v>2299261</v>
      </c>
      <c r="J10" s="446">
        <f t="shared" si="0"/>
        <v>2343474.28</v>
      </c>
    </row>
    <row r="11" spans="2:10" ht="12.75">
      <c r="B11" s="9"/>
      <c r="C11" s="10" t="s">
        <v>23</v>
      </c>
      <c r="D11" s="446">
        <f>'8_Vzdelávanie BV'!F124</f>
        <v>1453738.42</v>
      </c>
      <c r="E11" s="448">
        <f>'8_Vzdelávanie BV'!G124</f>
        <v>1479027.29</v>
      </c>
      <c r="F11" s="446">
        <f>'8_Vzdelávanie BV'!H124</f>
        <v>1464741</v>
      </c>
      <c r="G11" s="446">
        <f>'8_Vzdelávanie BV'!I124</f>
        <v>1481585.48</v>
      </c>
      <c r="H11" s="447">
        <f>'8_Vzdelávanie BV'!J124</f>
        <v>1510657</v>
      </c>
      <c r="I11" s="446">
        <f>'8_Vzdelávanie BV'!K124</f>
        <v>1501700</v>
      </c>
      <c r="J11" s="446">
        <f>'8_Vzdelávanie BV'!L124</f>
        <v>1507700</v>
      </c>
    </row>
    <row r="12" spans="2:10" ht="12.75">
      <c r="B12" s="9"/>
      <c r="C12" s="10" t="s">
        <v>366</v>
      </c>
      <c r="D12" s="476">
        <f>'8_Vzdelávanie BV'!F108</f>
        <v>64185.03999999999</v>
      </c>
      <c r="E12" s="448">
        <f>'8_Vzdelávanie BV'!G108</f>
        <v>69923.66</v>
      </c>
      <c r="F12" s="446">
        <f>'8_Vzdelávanie BV'!H108</f>
        <v>69000</v>
      </c>
      <c r="G12" s="446">
        <f>'8_Vzdelávanie BV'!I108</f>
        <v>73400</v>
      </c>
      <c r="H12" s="447">
        <f>'8_Vzdelávanie BV'!J108</f>
        <v>73000</v>
      </c>
      <c r="I12" s="446">
        <f>'8_Vzdelávanie BV'!K108</f>
        <v>74000</v>
      </c>
      <c r="J12" s="446">
        <f>'8_Vzdelávanie BV'!L108</f>
        <v>75000</v>
      </c>
    </row>
    <row r="13" spans="2:10" ht="12.75">
      <c r="B13" s="9"/>
      <c r="C13" s="10" t="s">
        <v>24</v>
      </c>
      <c r="D13" s="477"/>
      <c r="E13" s="448">
        <f>'8_Vzdelávanie BV'!G104</f>
        <v>159354</v>
      </c>
      <c r="F13" s="446">
        <v>152000</v>
      </c>
      <c r="G13" s="446">
        <v>152000</v>
      </c>
      <c r="H13" s="447">
        <f>'8_Vzdelávanie BV'!J104</f>
        <v>166500</v>
      </c>
      <c r="I13" s="446">
        <f>'8_Vzdelávanie BV'!K104</f>
        <v>171500</v>
      </c>
      <c r="J13" s="446">
        <f>'8_Vzdelávanie BV'!L104</f>
        <v>176500</v>
      </c>
    </row>
    <row r="14" spans="2:10" ht="12.75">
      <c r="B14" s="9"/>
      <c r="C14" s="10" t="s">
        <v>25</v>
      </c>
      <c r="D14" s="478">
        <f aca="true" t="shared" si="1" ref="D14:J14">D7-D8</f>
        <v>291782.9899999993</v>
      </c>
      <c r="E14" s="449">
        <f t="shared" si="1"/>
        <v>339228.43000000017</v>
      </c>
      <c r="F14" s="450">
        <f t="shared" si="1"/>
        <v>461210</v>
      </c>
      <c r="G14" s="450">
        <f t="shared" si="1"/>
        <v>485261.48</v>
      </c>
      <c r="H14" s="451">
        <f t="shared" si="1"/>
        <v>503245</v>
      </c>
      <c r="I14" s="450">
        <f t="shared" si="1"/>
        <v>709039</v>
      </c>
      <c r="J14" s="450">
        <f t="shared" si="1"/>
        <v>753825.7200000002</v>
      </c>
    </row>
    <row r="15" spans="2:10" ht="12.75">
      <c r="B15" s="9"/>
      <c r="C15" s="10"/>
      <c r="D15" s="443"/>
      <c r="E15" s="444"/>
      <c r="F15" s="443"/>
      <c r="G15" s="443"/>
      <c r="H15" s="445"/>
      <c r="I15" s="443"/>
      <c r="J15" s="443"/>
    </row>
    <row r="16" spans="2:10" ht="12.75">
      <c r="B16" s="11"/>
      <c r="C16" s="12" t="s">
        <v>26</v>
      </c>
      <c r="D16" s="452">
        <f>'14_Sumarizácia'!C22</f>
        <v>54462.71</v>
      </c>
      <c r="E16" s="453">
        <f>'14_Sumarizácia'!D22</f>
        <v>148120.68000000002</v>
      </c>
      <c r="F16" s="452">
        <f>'14_Sumarizácia'!E22</f>
        <v>575616.82</v>
      </c>
      <c r="G16" s="452">
        <f>'14_Sumarizácia'!F22</f>
        <v>1244571.69</v>
      </c>
      <c r="H16" s="454">
        <f>'14_Sumarizácia'!G22</f>
        <v>300000</v>
      </c>
      <c r="I16" s="452">
        <f>'14_Sumarizácia'!H22</f>
        <v>10000</v>
      </c>
      <c r="J16" s="452">
        <f>'14_Sumarizácia'!I22</f>
        <v>10000</v>
      </c>
    </row>
    <row r="17" spans="2:10" ht="12.75">
      <c r="B17" s="7"/>
      <c r="C17" s="8" t="s">
        <v>27</v>
      </c>
      <c r="D17" s="441">
        <f>'14_Sumarizácia'!C23</f>
        <v>71818.62999999998</v>
      </c>
      <c r="E17" s="455">
        <f>'14_Sumarizácia'!D23</f>
        <v>662565.1200000001</v>
      </c>
      <c r="F17" s="441">
        <f>'14_Sumarizácia'!E23</f>
        <v>144550</v>
      </c>
      <c r="G17" s="441">
        <f>'14_Sumarizácia'!F23</f>
        <v>1995869.4</v>
      </c>
      <c r="H17" s="442">
        <f>'14_Sumarizácia'!G23</f>
        <v>654295</v>
      </c>
      <c r="I17" s="441">
        <f>'14_Sumarizácia'!H23</f>
        <v>459600</v>
      </c>
      <c r="J17" s="441">
        <f>'14_Sumarizácia'!I23</f>
        <v>156100</v>
      </c>
    </row>
    <row r="18" spans="2:10" ht="12.75">
      <c r="B18" s="9"/>
      <c r="C18" s="13" t="s">
        <v>25</v>
      </c>
      <c r="D18" s="450">
        <f aca="true" t="shared" si="2" ref="D18:J18">D16-D17</f>
        <v>-17355.919999999976</v>
      </c>
      <c r="E18" s="449">
        <f t="shared" si="2"/>
        <v>-514444.44000000006</v>
      </c>
      <c r="F18" s="450">
        <f t="shared" si="2"/>
        <v>431066.81999999995</v>
      </c>
      <c r="G18" s="450">
        <f t="shared" si="2"/>
        <v>-751297.71</v>
      </c>
      <c r="H18" s="451">
        <f t="shared" si="2"/>
        <v>-354295</v>
      </c>
      <c r="I18" s="450">
        <f t="shared" si="2"/>
        <v>-449600</v>
      </c>
      <c r="J18" s="450">
        <f t="shared" si="2"/>
        <v>-146100</v>
      </c>
    </row>
    <row r="19" spans="2:10" ht="12.75">
      <c r="B19" s="479"/>
      <c r="C19" s="482"/>
      <c r="D19" s="443"/>
      <c r="E19" s="444"/>
      <c r="F19" s="443"/>
      <c r="G19" s="443"/>
      <c r="H19" s="445"/>
      <c r="I19" s="443"/>
      <c r="J19" s="443"/>
    </row>
    <row r="20" spans="2:10" ht="12.75">
      <c r="B20" s="480"/>
      <c r="C20" s="483" t="s">
        <v>28</v>
      </c>
      <c r="D20" s="456">
        <f>'13_ Finančné operácie'!D6</f>
        <v>22710.2</v>
      </c>
      <c r="E20" s="456">
        <f>'13_ Finančné operácie'!E6</f>
        <v>592957.12</v>
      </c>
      <c r="F20" s="456">
        <f>'13_ Finančné operácie'!F6</f>
        <v>0</v>
      </c>
      <c r="G20" s="456">
        <f>'13_ Finančné operácie'!G6</f>
        <v>2621446.8</v>
      </c>
      <c r="H20" s="456">
        <f>'13_ Finančné operácie'!H6</f>
        <v>100000</v>
      </c>
      <c r="I20" s="456">
        <f>'13_ Finančné operácie'!I6</f>
        <v>0</v>
      </c>
      <c r="J20" s="456">
        <f>'13_ Finančné operácie'!J6</f>
        <v>0</v>
      </c>
    </row>
    <row r="21" spans="2:10" ht="12.75">
      <c r="B21" s="14"/>
      <c r="C21" s="481" t="s">
        <v>29</v>
      </c>
      <c r="D21" s="457">
        <f>'13_ Finančné operácie'!D12</f>
        <v>271405.3</v>
      </c>
      <c r="E21" s="457">
        <f>'13_ Finančné operácie'!E12</f>
        <v>299909.26</v>
      </c>
      <c r="F21" s="457">
        <f>'13_ Finančné operácie'!F12</f>
        <v>815616.82</v>
      </c>
      <c r="G21" s="457">
        <f>'13_ Finančné operácie'!G12</f>
        <v>1810875.12</v>
      </c>
      <c r="H21" s="457">
        <f>'13_ Finančné operácie'!H12</f>
        <v>248950</v>
      </c>
      <c r="I21" s="457">
        <f>'13_ Finančné operácie'!I12</f>
        <v>248950</v>
      </c>
      <c r="J21" s="457">
        <f>'13_ Finančné operácie'!J12</f>
        <v>248950</v>
      </c>
    </row>
    <row r="22" spans="2:10" ht="12.75">
      <c r="B22" s="16"/>
      <c r="C22" s="10" t="s">
        <v>25</v>
      </c>
      <c r="D22" s="458">
        <f aca="true" t="shared" si="3" ref="D22:J22">D20-D21</f>
        <v>-248695.09999999998</v>
      </c>
      <c r="E22" s="459">
        <f t="shared" si="3"/>
        <v>293047.86</v>
      </c>
      <c r="F22" s="458">
        <f t="shared" si="3"/>
        <v>-815616.82</v>
      </c>
      <c r="G22" s="458">
        <f t="shared" si="3"/>
        <v>810571.6799999997</v>
      </c>
      <c r="H22" s="460">
        <f t="shared" si="3"/>
        <v>-148950</v>
      </c>
      <c r="I22" s="458">
        <f t="shared" si="3"/>
        <v>-248950</v>
      </c>
      <c r="J22" s="458">
        <f t="shared" si="3"/>
        <v>-248950</v>
      </c>
    </row>
    <row r="23" spans="2:10" ht="12.75">
      <c r="B23" s="16"/>
      <c r="C23" s="17"/>
      <c r="D23" s="461"/>
      <c r="E23" s="462"/>
      <c r="F23" s="461"/>
      <c r="G23" s="461"/>
      <c r="H23" s="463"/>
      <c r="I23" s="461"/>
      <c r="J23" s="461"/>
    </row>
    <row r="24" spans="2:10" ht="12.75">
      <c r="B24" s="16"/>
      <c r="C24" s="17" t="s">
        <v>30</v>
      </c>
      <c r="D24" s="461">
        <f aca="true" t="shared" si="4" ref="D24:J25">D7+D16+D20</f>
        <v>4166316.1499999994</v>
      </c>
      <c r="E24" s="462">
        <f t="shared" si="4"/>
        <v>4956096.77</v>
      </c>
      <c r="F24" s="461">
        <f t="shared" si="4"/>
        <v>4902427.82</v>
      </c>
      <c r="G24" s="461">
        <f t="shared" si="4"/>
        <v>8462234.579999998</v>
      </c>
      <c r="H24" s="463">
        <f t="shared" si="4"/>
        <v>5098427</v>
      </c>
      <c r="I24" s="461">
        <f t="shared" si="4"/>
        <v>4765500</v>
      </c>
      <c r="J24" s="461">
        <f t="shared" si="4"/>
        <v>4866500</v>
      </c>
    </row>
    <row r="25" spans="2:10" ht="12.75">
      <c r="B25" s="18"/>
      <c r="C25" s="19" t="s">
        <v>31</v>
      </c>
      <c r="D25" s="461">
        <f t="shared" si="4"/>
        <v>4140584.1799999997</v>
      </c>
      <c r="E25" s="462">
        <f t="shared" si="4"/>
        <v>4838264.92</v>
      </c>
      <c r="F25" s="461">
        <f t="shared" si="4"/>
        <v>4825767.82</v>
      </c>
      <c r="G25" s="461">
        <f t="shared" si="4"/>
        <v>7917699.13</v>
      </c>
      <c r="H25" s="463">
        <f t="shared" si="4"/>
        <v>5098427</v>
      </c>
      <c r="I25" s="461">
        <f t="shared" si="4"/>
        <v>4755011</v>
      </c>
      <c r="J25" s="461">
        <f t="shared" si="4"/>
        <v>4507724.279999999</v>
      </c>
    </row>
    <row r="26" spans="2:10" ht="12.75">
      <c r="B26" s="20"/>
      <c r="C26" s="21" t="s">
        <v>32</v>
      </c>
      <c r="D26" s="464">
        <f aca="true" t="shared" si="5" ref="D26:J26">D24-D25</f>
        <v>25731.96999999974</v>
      </c>
      <c r="E26" s="465">
        <f t="shared" si="5"/>
        <v>117831.84999999963</v>
      </c>
      <c r="F26" s="464">
        <f t="shared" si="5"/>
        <v>76660</v>
      </c>
      <c r="G26" s="464">
        <f t="shared" si="5"/>
        <v>544535.4499999983</v>
      </c>
      <c r="H26" s="466">
        <f t="shared" si="5"/>
        <v>0</v>
      </c>
      <c r="I26" s="464">
        <f t="shared" si="5"/>
        <v>10489</v>
      </c>
      <c r="J26" s="464">
        <f t="shared" si="5"/>
        <v>358775.72000000067</v>
      </c>
    </row>
  </sheetData>
  <sheetProtection selectLockedCells="1" selectUnlockedCells="1"/>
  <mergeCells count="10">
    <mergeCell ref="B2:J2"/>
    <mergeCell ref="B4:C6"/>
    <mergeCell ref="D4:J4"/>
    <mergeCell ref="D5:D6"/>
    <mergeCell ref="E5:E6"/>
    <mergeCell ref="F5:F6"/>
    <mergeCell ref="G5:G6"/>
    <mergeCell ref="H5:H6"/>
    <mergeCell ref="I5:I6"/>
    <mergeCell ref="J5:J6"/>
  </mergeCells>
  <printOptions verticalCentered="1"/>
  <pageMargins left="0.11805555555555555" right="0.19652777777777777" top="0.7479166666666667" bottom="0.74791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="124" zoomScaleNormal="124"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639"/>
      <c r="C1" s="639"/>
      <c r="D1" s="639"/>
      <c r="E1" s="639"/>
      <c r="F1" s="639"/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0"/>
  <sheetViews>
    <sheetView zoomScalePageLayoutView="0" workbookViewId="0" topLeftCell="A1">
      <selection activeCell="G28" sqref="G28"/>
    </sheetView>
  </sheetViews>
  <sheetFormatPr defaultColWidth="11.57421875" defaultRowHeight="12.75"/>
  <cols>
    <col min="1" max="1" width="3.8515625" style="23" customWidth="1"/>
    <col min="2" max="2" width="56.28125" style="23" customWidth="1"/>
    <col min="3" max="4" width="18.421875" style="281" customWidth="1"/>
    <col min="5" max="5" width="18.421875" style="284" customWidth="1"/>
    <col min="6" max="6" width="18.421875" style="281" customWidth="1"/>
    <col min="7" max="7" width="18.421875" style="510" customWidth="1"/>
    <col min="8" max="9" width="18.421875" style="281" customWidth="1"/>
    <col min="10" max="10" width="14.7109375" style="23" bestFit="1" customWidth="1"/>
    <col min="11" max="16384" width="11.57421875" style="23" customWidth="1"/>
  </cols>
  <sheetData>
    <row r="2" spans="1:9" ht="15" customHeight="1">
      <c r="A2" s="644" t="s">
        <v>33</v>
      </c>
      <c r="B2" s="644"/>
      <c r="C2" s="645" t="s">
        <v>34</v>
      </c>
      <c r="D2" s="645"/>
      <c r="E2" s="645"/>
      <c r="F2" s="645"/>
      <c r="G2" s="645"/>
      <c r="H2" s="645"/>
      <c r="I2" s="645"/>
    </row>
    <row r="3" spans="1:9" ht="15" customHeight="1">
      <c r="A3" s="644"/>
      <c r="B3" s="644"/>
      <c r="C3" s="646" t="s">
        <v>820</v>
      </c>
      <c r="D3" s="646" t="s">
        <v>892</v>
      </c>
      <c r="E3" s="646" t="s">
        <v>893</v>
      </c>
      <c r="F3" s="640" t="s">
        <v>840</v>
      </c>
      <c r="G3" s="641" t="s">
        <v>747</v>
      </c>
      <c r="H3" s="640" t="s">
        <v>884</v>
      </c>
      <c r="I3" s="640" t="s">
        <v>885</v>
      </c>
    </row>
    <row r="4" spans="1:9" ht="32.25" customHeight="1">
      <c r="A4" s="644"/>
      <c r="B4" s="644"/>
      <c r="C4" s="646"/>
      <c r="D4" s="646"/>
      <c r="E4" s="646"/>
      <c r="F4" s="640"/>
      <c r="G4" s="641"/>
      <c r="H4" s="640"/>
      <c r="I4" s="640"/>
    </row>
    <row r="5" spans="1:9" ht="15.75">
      <c r="A5" s="26">
        <v>1</v>
      </c>
      <c r="B5" s="27" t="s">
        <v>35</v>
      </c>
      <c r="C5" s="263">
        <f>'BP'!G97</f>
        <v>4089143.2399999993</v>
      </c>
      <c r="D5" s="263">
        <f>'BP'!H97</f>
        <v>4215018.97</v>
      </c>
      <c r="E5" s="263">
        <f>'BP'!I97</f>
        <v>4326811</v>
      </c>
      <c r="F5" s="263">
        <f>'BP'!J97</f>
        <v>4596216.09</v>
      </c>
      <c r="G5" s="496">
        <f>'BP'!K97</f>
        <v>4698427</v>
      </c>
      <c r="H5" s="263">
        <f>'BP'!L97</f>
        <v>4755500</v>
      </c>
      <c r="I5" s="263">
        <f>'BP'!M97</f>
        <v>4856500</v>
      </c>
    </row>
    <row r="6" spans="1:9" ht="15.75">
      <c r="A6" s="28">
        <f aca="true" t="shared" si="0" ref="A6:A15">A5+1</f>
        <v>2</v>
      </c>
      <c r="B6" s="29" t="s">
        <v>36</v>
      </c>
      <c r="C6" s="264">
        <f aca="true" t="shared" si="1" ref="C6:I6">SUM(C8:C19)</f>
        <v>3797360.25</v>
      </c>
      <c r="D6" s="264">
        <f t="shared" si="1"/>
        <v>3875790.5399999996</v>
      </c>
      <c r="E6" s="263">
        <f>SUM(E7:E19)</f>
        <v>3865601</v>
      </c>
      <c r="F6" s="264">
        <f t="shared" si="1"/>
        <v>4110954.61</v>
      </c>
      <c r="G6" s="497">
        <f t="shared" si="1"/>
        <v>4195182</v>
      </c>
      <c r="H6" s="264">
        <f t="shared" si="1"/>
        <v>4046461</v>
      </c>
      <c r="I6" s="264">
        <f t="shared" si="1"/>
        <v>4102674.28</v>
      </c>
    </row>
    <row r="7" spans="1:9" ht="15.75">
      <c r="A7" s="30">
        <f t="shared" si="0"/>
        <v>3</v>
      </c>
      <c r="B7" s="31" t="s">
        <v>37</v>
      </c>
      <c r="C7" s="265"/>
      <c r="D7" s="265"/>
      <c r="E7" s="266"/>
      <c r="F7" s="267"/>
      <c r="G7" s="498"/>
      <c r="H7" s="267"/>
      <c r="I7" s="267"/>
    </row>
    <row r="8" spans="1:11" ht="15.75">
      <c r="A8" s="30">
        <f t="shared" si="0"/>
        <v>4</v>
      </c>
      <c r="B8" s="32" t="s">
        <v>38</v>
      </c>
      <c r="C8" s="265">
        <f>'1_Pôdohospodárstvo BV+ KV'!F7</f>
        <v>0</v>
      </c>
      <c r="D8" s="265">
        <f>'1_Pôdohospodárstvo BV+ KV'!G7</f>
        <v>30</v>
      </c>
      <c r="E8" s="268">
        <f>'1_Pôdohospodárstvo BV+ KV'!H7</f>
        <v>60</v>
      </c>
      <c r="F8" s="268">
        <f>'1_Pôdohospodárstvo BV+ KV'!I7</f>
        <v>60</v>
      </c>
      <c r="G8" s="499">
        <f>'1_Pôdohospodárstvo BV+ KV'!J7</f>
        <v>60</v>
      </c>
      <c r="H8" s="269">
        <f>'1_Pôdohospodárstvo BV+ KV'!K7</f>
        <v>60</v>
      </c>
      <c r="I8" s="269">
        <f>'1_Pôdohospodárstvo BV+ KV'!L7</f>
        <v>60</v>
      </c>
      <c r="K8" s="33"/>
    </row>
    <row r="9" spans="1:11" ht="15.75">
      <c r="A9" s="30">
        <f t="shared" si="0"/>
        <v>5</v>
      </c>
      <c r="B9" s="34" t="s">
        <v>39</v>
      </c>
      <c r="C9" s="265">
        <f>'2_Životné prostr BV+KV_'!F7</f>
        <v>378647.7800000001</v>
      </c>
      <c r="D9" s="265">
        <f>'2_Životné prostr BV+KV_'!G7</f>
        <v>384447.38999999996</v>
      </c>
      <c r="E9" s="268">
        <f>'2_Životné prostr BV+KV_'!H7</f>
        <v>453300</v>
      </c>
      <c r="F9" s="268">
        <f>'2_Životné prostr BV+KV_'!I7</f>
        <v>512300</v>
      </c>
      <c r="G9" s="499">
        <f>'2_Životné prostr BV+KV_'!J7</f>
        <v>470362</v>
      </c>
      <c r="H9" s="269">
        <f>'2_Životné prostr BV+KV_'!K7</f>
        <v>412100</v>
      </c>
      <c r="I9" s="269">
        <f>'2_Životné prostr BV+KV_'!L7</f>
        <v>414000</v>
      </c>
      <c r="J9" s="281"/>
      <c r="K9" s="33"/>
    </row>
    <row r="10" spans="1:11" ht="15.75">
      <c r="A10" s="30">
        <f t="shared" si="0"/>
        <v>6</v>
      </c>
      <c r="B10" s="34" t="s">
        <v>40</v>
      </c>
      <c r="C10" s="265">
        <f>'3_Výstavba BV+KV'!F7</f>
        <v>32917.85</v>
      </c>
      <c r="D10" s="265">
        <f>'3_Výstavba BV+KV'!G7</f>
        <v>36446.11</v>
      </c>
      <c r="E10" s="268">
        <f>'3_Výstavba BV+KV'!H7</f>
        <v>53200</v>
      </c>
      <c r="F10" s="268">
        <f>'3_Výstavba BV+KV'!I7</f>
        <v>53200</v>
      </c>
      <c r="G10" s="499">
        <f>'3_Výstavba BV+KV'!J7</f>
        <v>69500</v>
      </c>
      <c r="H10" s="269">
        <f>'3_Výstavba BV+KV'!K7</f>
        <v>35000</v>
      </c>
      <c r="I10" s="269">
        <f>'3_Výstavba BV+KV'!L7</f>
        <v>35000</v>
      </c>
      <c r="J10" s="281"/>
      <c r="K10" s="33"/>
    </row>
    <row r="11" spans="1:11" ht="15.75">
      <c r="A11" s="30">
        <f t="shared" si="0"/>
        <v>7</v>
      </c>
      <c r="B11" s="34" t="s">
        <v>41</v>
      </c>
      <c r="C11" s="265">
        <f>'4_Infraštruktúra BV+KV'!F7</f>
        <v>95836</v>
      </c>
      <c r="D11" s="265">
        <f>'4_Infraštruktúra BV+KV'!G7</f>
        <v>85919.5</v>
      </c>
      <c r="E11" s="268">
        <f>'4_Infraštruktúra BV+KV'!H7</f>
        <v>73300</v>
      </c>
      <c r="F11" s="268">
        <f>'4_Infraštruktúra BV+KV'!I7</f>
        <v>74300</v>
      </c>
      <c r="G11" s="499">
        <f>'4_Infraštruktúra BV+KV'!J7</f>
        <v>82100</v>
      </c>
      <c r="H11" s="269">
        <f>'4_Infraštruktúra BV+KV'!K7</f>
        <v>71200</v>
      </c>
      <c r="I11" s="269">
        <f>'4_Infraštruktúra BV+KV'!L7</f>
        <v>73000</v>
      </c>
      <c r="K11" s="33"/>
    </row>
    <row r="12" spans="1:11" ht="15.75">
      <c r="A12" s="30">
        <f t="shared" si="0"/>
        <v>8</v>
      </c>
      <c r="B12" s="34" t="s">
        <v>42</v>
      </c>
      <c r="C12" s="265">
        <f>'5_hospodárstvo BV+KV'!F8</f>
        <v>200670.96</v>
      </c>
      <c r="D12" s="265">
        <f>'5_hospodárstvo BV+KV'!G8</f>
        <v>207916.65999999997</v>
      </c>
      <c r="E12" s="268">
        <f>'5_hospodárstvo BV+KV'!H8</f>
        <v>208000</v>
      </c>
      <c r="F12" s="268">
        <f>'5_hospodárstvo BV+KV'!I8</f>
        <v>268747.5</v>
      </c>
      <c r="G12" s="499">
        <f>'5_hospodárstvo BV+KV'!J8</f>
        <v>266432</v>
      </c>
      <c r="H12" s="269">
        <f>'5_hospodárstvo BV+KV'!K8</f>
        <v>262228</v>
      </c>
      <c r="I12" s="269">
        <f>'5_hospodárstvo BV+KV'!L8</f>
        <v>262228</v>
      </c>
      <c r="K12" s="33"/>
    </row>
    <row r="13" spans="1:11" ht="15.75">
      <c r="A13" s="30">
        <f t="shared" si="0"/>
        <v>9</v>
      </c>
      <c r="B13" s="34" t="s">
        <v>43</v>
      </c>
      <c r="C13" s="265">
        <f>'6_ekonomika BV'!F7</f>
        <v>133491.80000000002</v>
      </c>
      <c r="D13" s="265">
        <f>'6_ekonomika BV'!G7</f>
        <v>79756.25</v>
      </c>
      <c r="E13" s="268">
        <f>'6_ekonomika BV'!H7</f>
        <v>111240</v>
      </c>
      <c r="F13" s="268">
        <f>'6_ekonomika BV'!I7</f>
        <v>103379.53</v>
      </c>
      <c r="G13" s="499">
        <f>'6_ekonomika BV'!J7</f>
        <v>97636</v>
      </c>
      <c r="H13" s="269">
        <f>'6_ekonomika BV'!K7</f>
        <v>91400</v>
      </c>
      <c r="I13" s="269">
        <f>'6_ekonomika BV'!L7</f>
        <v>97900</v>
      </c>
      <c r="K13" s="33"/>
    </row>
    <row r="14" spans="1:11" ht="15.75">
      <c r="A14" s="30">
        <f t="shared" si="0"/>
        <v>10</v>
      </c>
      <c r="B14" s="34" t="s">
        <v>44</v>
      </c>
      <c r="C14" s="265">
        <f>'7_Organizačné BV'!F7</f>
        <v>57361.41</v>
      </c>
      <c r="D14" s="265">
        <f>'7_Organizačné BV'!G7</f>
        <v>73174.53</v>
      </c>
      <c r="E14" s="268">
        <f>'7_Organizačné BV'!H7</f>
        <v>52600</v>
      </c>
      <c r="F14" s="268">
        <f>'7_Organizačné BV'!I7</f>
        <v>58800</v>
      </c>
      <c r="G14" s="499">
        <f>'7_Organizačné BV'!J7</f>
        <v>141510</v>
      </c>
      <c r="H14" s="269">
        <f>'7_Organizačné BV'!K7</f>
        <v>132960</v>
      </c>
      <c r="I14" s="269">
        <f>'7_Organizačné BV'!L7</f>
        <v>131860</v>
      </c>
      <c r="K14" s="33"/>
    </row>
    <row r="15" spans="1:11" ht="15.75">
      <c r="A15" s="30">
        <f t="shared" si="0"/>
        <v>11</v>
      </c>
      <c r="B15" s="34" t="s">
        <v>45</v>
      </c>
      <c r="C15" s="270">
        <f>'8_Vzdelávanie BV'!F7</f>
        <v>1982433.3699999999</v>
      </c>
      <c r="D15" s="270">
        <f>'8_Vzdelávanie BV'!G7</f>
        <v>2054027.17</v>
      </c>
      <c r="E15" s="270">
        <f>'8_Vzdelávanie BV'!H7</f>
        <v>2050241</v>
      </c>
      <c r="F15" s="270">
        <f>'8_Vzdelávanie BV'!I7</f>
        <v>2093705.48</v>
      </c>
      <c r="G15" s="270">
        <f>'8_Vzdelávanie BV'!J7</f>
        <v>2147457</v>
      </c>
      <c r="H15" s="270">
        <f>'8_Vzdelávanie BV'!K7</f>
        <v>2141396</v>
      </c>
      <c r="I15" s="270">
        <f>'8_Vzdelávanie BV'!L7</f>
        <v>2171399.1999999997</v>
      </c>
      <c r="K15" s="33"/>
    </row>
    <row r="16" spans="1:11" ht="15.75">
      <c r="A16" s="30">
        <f>A14+1</f>
        <v>11</v>
      </c>
      <c r="B16" s="34" t="s">
        <v>46</v>
      </c>
      <c r="C16" s="265">
        <f>'9_kultúra BV'!F7</f>
        <v>99892.57</v>
      </c>
      <c r="D16" s="265">
        <f>'9_kultúra BV'!G7</f>
        <v>105942.65</v>
      </c>
      <c r="E16" s="268">
        <f>'9_kultúra BV'!H7</f>
        <v>64710</v>
      </c>
      <c r="F16" s="268">
        <f>'9_kultúra BV'!I7</f>
        <v>84160</v>
      </c>
      <c r="G16" s="499">
        <f>'9_kultúra BV'!J7</f>
        <v>89500</v>
      </c>
      <c r="H16" s="269">
        <f>'9_kultúra BV'!K7</f>
        <v>67600</v>
      </c>
      <c r="I16" s="269">
        <f>'9_kultúra BV'!L7</f>
        <v>67600</v>
      </c>
      <c r="K16" s="33"/>
    </row>
    <row r="17" spans="1:12" ht="15.75">
      <c r="A17" s="30">
        <f>A15+1</f>
        <v>12</v>
      </c>
      <c r="B17" s="34" t="s">
        <v>47</v>
      </c>
      <c r="C17" s="265">
        <f>'10_Vnútro BV'!F7</f>
        <v>688982.97</v>
      </c>
      <c r="D17" s="265">
        <f>'10_Vnútro BV'!G7</f>
        <v>738479.14</v>
      </c>
      <c r="E17" s="268">
        <f>'10_Vnútro BV'!H7</f>
        <v>675440</v>
      </c>
      <c r="F17" s="268">
        <f>'10_Vnútro BV'!I7</f>
        <v>741962.1</v>
      </c>
      <c r="G17" s="499">
        <f>'10_Vnútro BV'!J7</f>
        <v>687395</v>
      </c>
      <c r="H17" s="269">
        <f>'10_Vnútro BV'!K7</f>
        <v>710447</v>
      </c>
      <c r="I17" s="269">
        <f>'10_Vnútro BV'!L7</f>
        <v>727557.0800000001</v>
      </c>
      <c r="K17" s="35"/>
      <c r="L17" s="33"/>
    </row>
    <row r="18" spans="1:12" ht="15.75">
      <c r="A18" s="30">
        <f aca="true" t="shared" si="2" ref="A18:A41">A17+1</f>
        <v>13</v>
      </c>
      <c r="B18" s="34" t="s">
        <v>48</v>
      </c>
      <c r="C18" s="265">
        <f>'11_Soc_veci BV'!F7</f>
        <v>14018.619999999999</v>
      </c>
      <c r="D18" s="265">
        <f>'11_Soc_veci BV'!G7</f>
        <v>22493.320000000003</v>
      </c>
      <c r="E18" s="268">
        <f>'11_Soc_veci BV'!H7</f>
        <v>22400</v>
      </c>
      <c r="F18" s="268">
        <f>'11_Soc_veci BV'!I7</f>
        <v>30600</v>
      </c>
      <c r="G18" s="499">
        <f>'11_Soc_veci BV'!J7</f>
        <v>54120</v>
      </c>
      <c r="H18" s="513">
        <f>'11_Soc_veci BV'!K7</f>
        <v>55120</v>
      </c>
      <c r="I18" s="269">
        <f>'11_Soc_veci BV'!K7</f>
        <v>55120</v>
      </c>
      <c r="K18" s="35"/>
      <c r="L18" s="33"/>
    </row>
    <row r="19" spans="1:12" ht="15.75">
      <c r="A19" s="30">
        <f t="shared" si="2"/>
        <v>14</v>
      </c>
      <c r="B19" s="34" t="s">
        <v>49</v>
      </c>
      <c r="C19" s="265">
        <f>'12_Služby a obchod BV'!F7</f>
        <v>113106.92000000001</v>
      </c>
      <c r="D19" s="265">
        <f>'12_Služby a obchod BV'!G7</f>
        <v>87157.82</v>
      </c>
      <c r="E19" s="268">
        <f>'12_Služby a obchod BV'!H7</f>
        <v>101110</v>
      </c>
      <c r="F19" s="268">
        <f>'12_Služby a obchod BV'!I7</f>
        <v>89740</v>
      </c>
      <c r="G19" s="499">
        <f>'12_Služby a obchod BV'!J7</f>
        <v>89110</v>
      </c>
      <c r="H19" s="513">
        <f>'12_Služby a obchod BV'!K7</f>
        <v>66950</v>
      </c>
      <c r="I19" s="269">
        <f>'12_Služby a obchod BV'!K7</f>
        <v>66950</v>
      </c>
      <c r="K19" s="35"/>
      <c r="L19" s="33"/>
    </row>
    <row r="20" spans="1:13" ht="15.75">
      <c r="A20" s="36">
        <f t="shared" si="2"/>
        <v>15</v>
      </c>
      <c r="B20" s="642" t="s">
        <v>50</v>
      </c>
      <c r="C20" s="264">
        <f aca="true" t="shared" si="3" ref="C20:I20">C5-C6</f>
        <v>291782.9899999993</v>
      </c>
      <c r="D20" s="264">
        <f t="shared" si="3"/>
        <v>339228.43000000017</v>
      </c>
      <c r="E20" s="264">
        <f t="shared" si="3"/>
        <v>461210</v>
      </c>
      <c r="F20" s="264">
        <f t="shared" si="3"/>
        <v>485261.48</v>
      </c>
      <c r="G20" s="497">
        <f t="shared" si="3"/>
        <v>503245</v>
      </c>
      <c r="H20" s="264">
        <f t="shared" si="3"/>
        <v>709039</v>
      </c>
      <c r="I20" s="264">
        <f t="shared" si="3"/>
        <v>753825.7200000002</v>
      </c>
      <c r="J20" s="643"/>
      <c r="K20" s="643"/>
      <c r="L20" s="643"/>
      <c r="M20" s="643"/>
    </row>
    <row r="21" spans="1:9" ht="12.75" customHeight="1" hidden="1">
      <c r="A21" s="36">
        <f t="shared" si="2"/>
        <v>16</v>
      </c>
      <c r="B21" s="642"/>
      <c r="C21" s="264"/>
      <c r="D21" s="264"/>
      <c r="E21" s="266"/>
      <c r="F21" s="267"/>
      <c r="G21" s="500"/>
      <c r="H21" s="267"/>
      <c r="I21" s="267"/>
    </row>
    <row r="22" spans="1:9" ht="15.75">
      <c r="A22" s="37">
        <f t="shared" si="2"/>
        <v>17</v>
      </c>
      <c r="B22" s="38" t="s">
        <v>51</v>
      </c>
      <c r="C22" s="271">
        <f>KP!F4</f>
        <v>54462.71</v>
      </c>
      <c r="D22" s="271">
        <f>KP!G4</f>
        <v>148120.68000000002</v>
      </c>
      <c r="E22" s="271">
        <f>KP!H4</f>
        <v>575616.82</v>
      </c>
      <c r="F22" s="271">
        <f>KP!I4</f>
        <v>1244571.69</v>
      </c>
      <c r="G22" s="501">
        <f>KP!J4</f>
        <v>300000</v>
      </c>
      <c r="H22" s="271">
        <f>KP!K4</f>
        <v>10000</v>
      </c>
      <c r="I22" s="271">
        <f>KP!L4</f>
        <v>10000</v>
      </c>
    </row>
    <row r="23" spans="1:9" ht="15.75">
      <c r="A23" s="37">
        <f t="shared" si="2"/>
        <v>18</v>
      </c>
      <c r="B23" s="38" t="s">
        <v>52</v>
      </c>
      <c r="C23" s="271">
        <f aca="true" t="shared" si="4" ref="C23:I23">SUM(C25:C36)</f>
        <v>71818.62999999998</v>
      </c>
      <c r="D23" s="271">
        <f t="shared" si="4"/>
        <v>662565.1200000001</v>
      </c>
      <c r="E23" s="271">
        <f t="shared" si="4"/>
        <v>144550</v>
      </c>
      <c r="F23" s="271">
        <f t="shared" si="4"/>
        <v>1995869.4</v>
      </c>
      <c r="G23" s="501">
        <f t="shared" si="4"/>
        <v>654295</v>
      </c>
      <c r="H23" s="271">
        <f t="shared" si="4"/>
        <v>459600</v>
      </c>
      <c r="I23" s="271">
        <f t="shared" si="4"/>
        <v>156100</v>
      </c>
    </row>
    <row r="24" spans="1:9" ht="12.75" customHeight="1">
      <c r="A24" s="30">
        <f t="shared" si="2"/>
        <v>19</v>
      </c>
      <c r="B24" s="31" t="s">
        <v>37</v>
      </c>
      <c r="C24" s="272"/>
      <c r="D24" s="272"/>
      <c r="E24" s="266"/>
      <c r="F24" s="267"/>
      <c r="G24" s="500"/>
      <c r="H24" s="267"/>
      <c r="I24" s="267"/>
    </row>
    <row r="25" spans="1:9" ht="15.75">
      <c r="A25" s="30">
        <f t="shared" si="2"/>
        <v>20</v>
      </c>
      <c r="B25" s="32" t="s">
        <v>38</v>
      </c>
      <c r="C25" s="273">
        <f>'1_Pôdohospodárstvo BV+ KV'!F25</f>
        <v>0</v>
      </c>
      <c r="D25" s="273">
        <f>'1_Pôdohospodárstvo BV+ KV'!G25</f>
        <v>0</v>
      </c>
      <c r="E25" s="273">
        <f>'1_Pôdohospodárstvo BV+ KV'!H25</f>
        <v>0</v>
      </c>
      <c r="F25" s="273">
        <f>'1_Pôdohospodárstvo BV+ KV'!I25</f>
        <v>0</v>
      </c>
      <c r="G25" s="502">
        <f>'1_Pôdohospodárstvo BV+ KV'!J25</f>
        <v>5000</v>
      </c>
      <c r="H25" s="273">
        <f>'1_Pôdohospodárstvo BV+ KV'!K25</f>
        <v>0</v>
      </c>
      <c r="I25" s="273">
        <f>'1_Pôdohospodárstvo BV+ KV'!L25</f>
        <v>0</v>
      </c>
    </row>
    <row r="26" spans="1:9" ht="15.75">
      <c r="A26" s="30">
        <f t="shared" si="2"/>
        <v>21</v>
      </c>
      <c r="B26" s="34" t="s">
        <v>39</v>
      </c>
      <c r="C26" s="274">
        <f>'2_Životné prostr BV+KV_'!F87</f>
        <v>0</v>
      </c>
      <c r="D26" s="274">
        <f>'2_Životné prostr BV+KV_'!G87</f>
        <v>0</v>
      </c>
      <c r="E26" s="274">
        <f>'2_Životné prostr BV+KV_'!H87</f>
        <v>0</v>
      </c>
      <c r="F26" s="274">
        <f>'2_Životné prostr BV+KV_'!I87</f>
        <v>57546</v>
      </c>
      <c r="G26" s="503">
        <f>'2_Životné prostr BV+KV_'!J87</f>
        <v>182000</v>
      </c>
      <c r="H26" s="274">
        <f>'2_Životné prostr BV+KV_'!K87</f>
        <v>60000</v>
      </c>
      <c r="I26" s="274">
        <f>'2_Životné prostr BV+KV_'!L87</f>
        <v>60000</v>
      </c>
    </row>
    <row r="27" spans="1:9" ht="15.75">
      <c r="A27" s="30">
        <f t="shared" si="2"/>
        <v>22</v>
      </c>
      <c r="B27" s="34" t="s">
        <v>40</v>
      </c>
      <c r="C27" s="274">
        <f>'3_Výstavba BV+KV'!F63</f>
        <v>59791.749999999985</v>
      </c>
      <c r="D27" s="274">
        <f>'3_Výstavba BV+KV'!G63</f>
        <v>29928.44</v>
      </c>
      <c r="E27" s="274">
        <f>'3_Výstavba BV+KV'!H63</f>
        <v>110550</v>
      </c>
      <c r="F27" s="274">
        <f>'3_Výstavba BV+KV'!I63</f>
        <v>1862341</v>
      </c>
      <c r="G27" s="503">
        <f>'3_Výstavba BV+KV'!J63</f>
        <v>106395</v>
      </c>
      <c r="H27" s="274">
        <f>'3_Výstavba BV+KV'!K63</f>
        <v>112500</v>
      </c>
      <c r="I27" s="274">
        <f>'3_Výstavba BV+KV'!L63</f>
        <v>94000</v>
      </c>
    </row>
    <row r="28" spans="1:9" ht="15.75">
      <c r="A28" s="30">
        <f t="shared" si="2"/>
        <v>23</v>
      </c>
      <c r="B28" s="34" t="s">
        <v>41</v>
      </c>
      <c r="C28" s="274">
        <f>'4_Infraštruktúra BV+KV'!F30</f>
        <v>4268.88</v>
      </c>
      <c r="D28" s="274">
        <f>'4_Infraštruktúra BV+KV'!G30</f>
        <v>630344.6800000002</v>
      </c>
      <c r="E28" s="274">
        <f>'4_Infraštruktúra BV+KV'!H30</f>
        <v>21400</v>
      </c>
      <c r="F28" s="274">
        <f>'4_Infraštruktúra BV+KV'!I30</f>
        <v>62400</v>
      </c>
      <c r="G28" s="503">
        <f>'4_Infraštruktúra BV+KV'!J30</f>
        <v>230900</v>
      </c>
      <c r="H28" s="274">
        <f>'4_Infraštruktúra BV+KV'!K30</f>
        <v>60200</v>
      </c>
      <c r="I28" s="274">
        <f>'4_Infraštruktúra BV+KV'!L30</f>
        <v>200</v>
      </c>
    </row>
    <row r="29" spans="1:9" ht="15.75">
      <c r="A29" s="30">
        <f t="shared" si="2"/>
        <v>24</v>
      </c>
      <c r="B29" s="34" t="s">
        <v>42</v>
      </c>
      <c r="C29" s="265">
        <f>'5_hospodárstvo BV+KV'!F71</f>
        <v>0</v>
      </c>
      <c r="D29" s="265">
        <f>'5_hospodárstvo BV+KV'!G71</f>
        <v>0</v>
      </c>
      <c r="E29" s="265">
        <f>'5_hospodárstvo BV+KV'!H71</f>
        <v>5000</v>
      </c>
      <c r="F29" s="265">
        <f>'5_hospodárstvo BV+KV'!I71</f>
        <v>5000</v>
      </c>
      <c r="G29" s="505">
        <f>'5_hospodárstvo BV+KV'!J71</f>
        <v>90000</v>
      </c>
      <c r="H29" s="265">
        <f>'5_hospodárstvo BV+KV'!K71</f>
        <v>126900</v>
      </c>
      <c r="I29" s="265">
        <f>'5_hospodárstvo BV+KV'!L71</f>
        <v>1900</v>
      </c>
    </row>
    <row r="30" spans="1:9" ht="15.75">
      <c r="A30" s="30">
        <f t="shared" si="2"/>
        <v>25</v>
      </c>
      <c r="B30" s="34" t="s">
        <v>43</v>
      </c>
      <c r="C30" s="265">
        <v>0</v>
      </c>
      <c r="D30" s="265"/>
      <c r="E30" s="268">
        <v>0</v>
      </c>
      <c r="F30" s="269"/>
      <c r="G30" s="504"/>
      <c r="H30" s="269">
        <v>0</v>
      </c>
      <c r="I30" s="269">
        <v>0</v>
      </c>
    </row>
    <row r="31" spans="1:9" ht="15.75">
      <c r="A31" s="30">
        <f t="shared" si="2"/>
        <v>26</v>
      </c>
      <c r="B31" s="34" t="s">
        <v>44</v>
      </c>
      <c r="C31" s="265">
        <v>0</v>
      </c>
      <c r="D31" s="265">
        <v>0</v>
      </c>
      <c r="E31" s="268">
        <v>0</v>
      </c>
      <c r="F31" s="269"/>
      <c r="G31" s="504"/>
      <c r="H31" s="269">
        <v>0</v>
      </c>
      <c r="I31" s="269">
        <v>0</v>
      </c>
    </row>
    <row r="32" spans="1:9" ht="15.75">
      <c r="A32" s="30">
        <f t="shared" si="2"/>
        <v>27</v>
      </c>
      <c r="B32" s="34" t="s">
        <v>45</v>
      </c>
      <c r="C32" s="265">
        <f>'8_Vzdelávanie BV'!F168</f>
        <v>0</v>
      </c>
      <c r="D32" s="265">
        <f>'8_Vzdelávanie BV'!G168</f>
        <v>0</v>
      </c>
      <c r="E32" s="265">
        <v>0</v>
      </c>
      <c r="F32" s="265">
        <f>'8_Vzdelávanie BV'!I168</f>
        <v>7882.4</v>
      </c>
      <c r="G32" s="505">
        <f>'8_Vzdelávanie BV'!J168</f>
        <v>40000</v>
      </c>
      <c r="H32" s="265">
        <f>'8_Vzdelávanie BV'!K168</f>
        <v>100000</v>
      </c>
      <c r="I32" s="265">
        <f>'8_Vzdelávanie BV'!L168</f>
        <v>0</v>
      </c>
    </row>
    <row r="33" spans="1:9" ht="15.75">
      <c r="A33" s="30">
        <f t="shared" si="2"/>
        <v>28</v>
      </c>
      <c r="B33" s="34" t="s">
        <v>46</v>
      </c>
      <c r="C33" s="265">
        <v>0</v>
      </c>
      <c r="D33" s="265"/>
      <c r="E33" s="268">
        <v>0</v>
      </c>
      <c r="F33" s="269"/>
      <c r="G33" s="504"/>
      <c r="H33" s="269">
        <v>0</v>
      </c>
      <c r="I33" s="269">
        <v>0</v>
      </c>
    </row>
    <row r="34" spans="1:9" ht="15.75">
      <c r="A34" s="30">
        <f t="shared" si="2"/>
        <v>29</v>
      </c>
      <c r="B34" s="34" t="s">
        <v>47</v>
      </c>
      <c r="C34" s="265">
        <f>'10_Vnútro BV'!F135</f>
        <v>7758</v>
      </c>
      <c r="D34" s="265">
        <f>'10_Vnútro BV'!G135</f>
        <v>2292</v>
      </c>
      <c r="E34" s="265">
        <f>'10_Vnútro BV'!H135</f>
        <v>7600</v>
      </c>
      <c r="F34" s="265">
        <f>'10_Vnútro BV'!I135</f>
        <v>700</v>
      </c>
      <c r="G34" s="505">
        <f>'10_Vnútro BV'!J135</f>
        <v>0</v>
      </c>
      <c r="H34" s="265">
        <f>'10_Vnútro BV'!K135</f>
        <v>0</v>
      </c>
      <c r="I34" s="265">
        <f>'10_Vnútro BV'!L135</f>
        <v>0</v>
      </c>
    </row>
    <row r="35" spans="1:9" ht="15.75">
      <c r="A35" s="30">
        <f t="shared" si="2"/>
        <v>30</v>
      </c>
      <c r="B35" s="34" t="s">
        <v>48</v>
      </c>
      <c r="C35" s="270">
        <f>0</f>
        <v>0</v>
      </c>
      <c r="D35" s="270"/>
      <c r="E35" s="268">
        <v>0</v>
      </c>
      <c r="F35" s="268">
        <v>0</v>
      </c>
      <c r="G35" s="499"/>
      <c r="H35" s="268">
        <v>0</v>
      </c>
      <c r="I35" s="268">
        <v>0</v>
      </c>
    </row>
    <row r="36" spans="1:9" ht="15.75">
      <c r="A36" s="30">
        <f t="shared" si="2"/>
        <v>31</v>
      </c>
      <c r="B36" s="34" t="s">
        <v>49</v>
      </c>
      <c r="C36" s="270">
        <v>0</v>
      </c>
      <c r="D36" s="270"/>
      <c r="E36" s="268">
        <v>0</v>
      </c>
      <c r="F36" s="268">
        <v>0</v>
      </c>
      <c r="G36" s="499"/>
      <c r="H36" s="268">
        <v>0</v>
      </c>
      <c r="I36" s="268">
        <v>0</v>
      </c>
    </row>
    <row r="37" spans="1:9" ht="15.75">
      <c r="A37" s="37">
        <f t="shared" si="2"/>
        <v>32</v>
      </c>
      <c r="B37" s="39" t="s">
        <v>53</v>
      </c>
      <c r="C37" s="271">
        <f aca="true" t="shared" si="5" ref="C37:I37">C22-C23</f>
        <v>-17355.919999999976</v>
      </c>
      <c r="D37" s="271">
        <f t="shared" si="5"/>
        <v>-514444.44000000006</v>
      </c>
      <c r="E37" s="271">
        <f t="shared" si="5"/>
        <v>431066.81999999995</v>
      </c>
      <c r="F37" s="271">
        <f t="shared" si="5"/>
        <v>-751297.71</v>
      </c>
      <c r="G37" s="501">
        <f t="shared" si="5"/>
        <v>-354295</v>
      </c>
      <c r="H37" s="271">
        <f t="shared" si="5"/>
        <v>-449600</v>
      </c>
      <c r="I37" s="271">
        <f t="shared" si="5"/>
        <v>-146100</v>
      </c>
    </row>
    <row r="38" spans="1:9" ht="15.75" customHeight="1" hidden="1">
      <c r="A38" s="36">
        <f t="shared" si="2"/>
        <v>33</v>
      </c>
      <c r="B38" s="39"/>
      <c r="C38" s="271"/>
      <c r="D38" s="271"/>
      <c r="E38" s="266"/>
      <c r="F38" s="267"/>
      <c r="G38" s="500"/>
      <c r="H38" s="267"/>
      <c r="I38" s="267"/>
    </row>
    <row r="39" spans="1:9" ht="15.75">
      <c r="A39" s="30">
        <f t="shared" si="2"/>
        <v>34</v>
      </c>
      <c r="B39" s="40" t="s">
        <v>54</v>
      </c>
      <c r="C39" s="272">
        <f aca="true" t="shared" si="6" ref="C39:I40">C5+C22</f>
        <v>4143605.9499999993</v>
      </c>
      <c r="D39" s="272">
        <f t="shared" si="6"/>
        <v>4363139.649999999</v>
      </c>
      <c r="E39" s="275">
        <f t="shared" si="6"/>
        <v>4902427.82</v>
      </c>
      <c r="F39" s="276">
        <f t="shared" si="6"/>
        <v>5840787.779999999</v>
      </c>
      <c r="G39" s="506">
        <f t="shared" si="6"/>
        <v>4998427</v>
      </c>
      <c r="H39" s="276">
        <f t="shared" si="6"/>
        <v>4765500</v>
      </c>
      <c r="I39" s="276">
        <f t="shared" si="6"/>
        <v>4866500</v>
      </c>
    </row>
    <row r="40" spans="1:9" ht="15.75">
      <c r="A40" s="30">
        <f t="shared" si="2"/>
        <v>35</v>
      </c>
      <c r="B40" s="40" t="s">
        <v>55</v>
      </c>
      <c r="C40" s="272">
        <f t="shared" si="6"/>
        <v>3869178.88</v>
      </c>
      <c r="D40" s="272">
        <f t="shared" si="6"/>
        <v>4538355.66</v>
      </c>
      <c r="E40" s="275">
        <f t="shared" si="6"/>
        <v>4010151</v>
      </c>
      <c r="F40" s="276">
        <f t="shared" si="6"/>
        <v>6106824.01</v>
      </c>
      <c r="G40" s="506">
        <f t="shared" si="6"/>
        <v>4849477</v>
      </c>
      <c r="H40" s="276">
        <f t="shared" si="6"/>
        <v>4506061</v>
      </c>
      <c r="I40" s="276">
        <f t="shared" si="6"/>
        <v>4258774.279999999</v>
      </c>
    </row>
    <row r="41" spans="1:9" ht="15.75">
      <c r="A41" s="41">
        <f t="shared" si="2"/>
        <v>36</v>
      </c>
      <c r="B41" s="42" t="s">
        <v>56</v>
      </c>
      <c r="C41" s="277">
        <f aca="true" t="shared" si="7" ref="C41:I41">C39-C40</f>
        <v>274427.06999999937</v>
      </c>
      <c r="D41" s="277">
        <f t="shared" si="7"/>
        <v>-175216.0100000007</v>
      </c>
      <c r="E41" s="277">
        <f t="shared" si="7"/>
        <v>892276.8200000003</v>
      </c>
      <c r="F41" s="278">
        <f t="shared" si="7"/>
        <v>-266036.23000000045</v>
      </c>
      <c r="G41" s="507">
        <f t="shared" si="7"/>
        <v>148950</v>
      </c>
      <c r="H41" s="278">
        <f t="shared" si="7"/>
        <v>259439</v>
      </c>
      <c r="I41" s="278">
        <f t="shared" si="7"/>
        <v>607725.7200000007</v>
      </c>
    </row>
    <row r="42" spans="1:7" ht="15.75">
      <c r="A42" s="43"/>
      <c r="B42" s="44"/>
      <c r="C42" s="279"/>
      <c r="D42" s="280"/>
      <c r="E42" s="280"/>
      <c r="F42" s="279"/>
      <c r="G42" s="508"/>
    </row>
    <row r="43" spans="1:7" ht="15.75">
      <c r="A43" s="45"/>
      <c r="B43" s="46"/>
      <c r="C43" s="279"/>
      <c r="D43" s="280"/>
      <c r="E43" s="280"/>
      <c r="F43" s="279"/>
      <c r="G43" s="508"/>
    </row>
    <row r="44" spans="1:7" ht="15.75">
      <c r="A44" s="45"/>
      <c r="B44" s="46"/>
      <c r="C44" s="279"/>
      <c r="D44" s="280"/>
      <c r="E44" s="280"/>
      <c r="F44" s="279"/>
      <c r="G44" s="508"/>
    </row>
    <row r="45" spans="1:7" ht="15.75">
      <c r="A45" s="45"/>
      <c r="B45" s="46"/>
      <c r="C45" s="279"/>
      <c r="D45" s="280"/>
      <c r="E45" s="280"/>
      <c r="F45" s="279"/>
      <c r="G45" s="508"/>
    </row>
    <row r="46" spans="1:7" ht="15.75">
      <c r="A46" s="47"/>
      <c r="B46" s="47"/>
      <c r="C46" s="282"/>
      <c r="D46" s="283"/>
      <c r="E46" s="283"/>
      <c r="F46" s="282"/>
      <c r="G46" s="509"/>
    </row>
    <row r="47" spans="1:7" ht="15.75">
      <c r="A47" s="47"/>
      <c r="B47" s="47"/>
      <c r="C47" s="282"/>
      <c r="D47" s="283"/>
      <c r="E47" s="283"/>
      <c r="F47" s="282"/>
      <c r="G47" s="509"/>
    </row>
    <row r="48" spans="1:7" ht="15.75">
      <c r="A48" s="47"/>
      <c r="B48" s="47"/>
      <c r="C48" s="282"/>
      <c r="D48" s="283"/>
      <c r="E48" s="283"/>
      <c r="F48" s="282"/>
      <c r="G48" s="509"/>
    </row>
    <row r="49" spans="1:7" ht="15.75">
      <c r="A49" s="47"/>
      <c r="B49" s="47"/>
      <c r="C49" s="282"/>
      <c r="D49" s="283"/>
      <c r="E49" s="283"/>
      <c r="F49" s="282"/>
      <c r="G49" s="509"/>
    </row>
    <row r="50" spans="1:7" ht="15.75">
      <c r="A50" s="47"/>
      <c r="B50" s="47"/>
      <c r="C50" s="282"/>
      <c r="D50" s="283"/>
      <c r="E50" s="283"/>
      <c r="F50" s="282"/>
      <c r="G50" s="509"/>
    </row>
    <row r="51" spans="1:7" ht="15.75">
      <c r="A51" s="47"/>
      <c r="B51" s="47"/>
      <c r="C51" s="282"/>
      <c r="D51" s="283"/>
      <c r="E51" s="283"/>
      <c r="F51" s="282"/>
      <c r="G51" s="509"/>
    </row>
    <row r="52" spans="1:7" ht="15.75">
      <c r="A52" s="47"/>
      <c r="B52" s="47"/>
      <c r="C52" s="282"/>
      <c r="D52" s="283"/>
      <c r="E52" s="283"/>
      <c r="F52" s="282"/>
      <c r="G52" s="509"/>
    </row>
    <row r="53" spans="1:7" ht="15.75">
      <c r="A53" s="47"/>
      <c r="B53" s="47"/>
      <c r="C53" s="282"/>
      <c r="D53" s="283"/>
      <c r="E53" s="283"/>
      <c r="F53" s="282"/>
      <c r="G53" s="509"/>
    </row>
    <row r="54" spans="1:7" ht="15.75">
      <c r="A54" s="47"/>
      <c r="B54" s="47"/>
      <c r="C54" s="282"/>
      <c r="D54" s="283"/>
      <c r="E54" s="283"/>
      <c r="F54" s="282"/>
      <c r="G54" s="509"/>
    </row>
    <row r="55" spans="1:7" ht="15.75">
      <c r="A55" s="47"/>
      <c r="B55" s="47"/>
      <c r="C55" s="282"/>
      <c r="D55" s="283"/>
      <c r="E55" s="283"/>
      <c r="F55" s="282"/>
      <c r="G55" s="509"/>
    </row>
    <row r="56" spans="1:7" ht="15.75">
      <c r="A56" s="47"/>
      <c r="B56" s="47"/>
      <c r="C56" s="282"/>
      <c r="D56" s="283"/>
      <c r="E56" s="283"/>
      <c r="F56" s="282"/>
      <c r="G56" s="509"/>
    </row>
    <row r="57" spans="1:7" ht="15.75">
      <c r="A57" s="47"/>
      <c r="B57" s="47"/>
      <c r="C57" s="282"/>
      <c r="D57" s="283"/>
      <c r="E57" s="283"/>
      <c r="F57" s="282"/>
      <c r="G57" s="509"/>
    </row>
    <row r="58" spans="1:7" ht="15.75">
      <c r="A58" s="47"/>
      <c r="B58" s="47"/>
      <c r="C58" s="282"/>
      <c r="D58" s="283"/>
      <c r="E58" s="283"/>
      <c r="F58" s="282"/>
      <c r="G58" s="509"/>
    </row>
    <row r="59" spans="1:7" ht="15.75">
      <c r="A59" s="47"/>
      <c r="B59" s="47"/>
      <c r="C59" s="282"/>
      <c r="D59" s="283"/>
      <c r="E59" s="283"/>
      <c r="F59" s="282"/>
      <c r="G59" s="509"/>
    </row>
    <row r="60" spans="1:7" ht="15.75">
      <c r="A60" s="47"/>
      <c r="B60" s="47"/>
      <c r="C60" s="282"/>
      <c r="D60" s="283"/>
      <c r="E60" s="283"/>
      <c r="F60" s="282"/>
      <c r="G60" s="509"/>
    </row>
    <row r="61" spans="1:7" ht="15.75">
      <c r="A61" s="47"/>
      <c r="B61" s="47"/>
      <c r="C61" s="282"/>
      <c r="D61" s="283"/>
      <c r="E61" s="283"/>
      <c r="F61" s="282"/>
      <c r="G61" s="509"/>
    </row>
    <row r="62" spans="1:7" ht="15.75">
      <c r="A62" s="47"/>
      <c r="B62" s="47"/>
      <c r="C62" s="282"/>
      <c r="D62" s="283"/>
      <c r="E62" s="283"/>
      <c r="F62" s="282"/>
      <c r="G62" s="509"/>
    </row>
    <row r="63" spans="1:7" ht="15.75">
      <c r="A63" s="47"/>
      <c r="B63" s="47"/>
      <c r="C63" s="282"/>
      <c r="D63" s="283"/>
      <c r="E63" s="283"/>
      <c r="F63" s="282"/>
      <c r="G63" s="509"/>
    </row>
    <row r="64" spans="1:7" ht="15.75">
      <c r="A64" s="47"/>
      <c r="B64" s="47"/>
      <c r="C64" s="282"/>
      <c r="D64" s="283"/>
      <c r="E64" s="283"/>
      <c r="F64" s="282"/>
      <c r="G64" s="509"/>
    </row>
    <row r="65" spans="1:7" ht="15.75">
      <c r="A65" s="47"/>
      <c r="B65" s="47"/>
      <c r="C65" s="282"/>
      <c r="D65" s="283"/>
      <c r="E65" s="283"/>
      <c r="F65" s="282"/>
      <c r="G65" s="509"/>
    </row>
    <row r="66" spans="1:7" ht="15.75">
      <c r="A66" s="47"/>
      <c r="B66" s="47"/>
      <c r="C66" s="282"/>
      <c r="D66" s="283"/>
      <c r="E66" s="283"/>
      <c r="F66" s="282"/>
      <c r="G66" s="509"/>
    </row>
    <row r="67" spans="1:7" ht="15.75">
      <c r="A67" s="47"/>
      <c r="B67" s="47"/>
      <c r="C67" s="282"/>
      <c r="D67" s="283"/>
      <c r="E67" s="283"/>
      <c r="F67" s="282"/>
      <c r="G67" s="509"/>
    </row>
    <row r="68" spans="1:7" ht="15.75">
      <c r="A68" s="48"/>
      <c r="B68" s="49"/>
      <c r="C68" s="282"/>
      <c r="D68" s="283"/>
      <c r="E68" s="283"/>
      <c r="F68" s="282"/>
      <c r="G68" s="509"/>
    </row>
    <row r="69" spans="1:7" ht="15.75">
      <c r="A69" s="47"/>
      <c r="B69" s="47"/>
      <c r="C69" s="282"/>
      <c r="D69" s="283"/>
      <c r="E69" s="283"/>
      <c r="F69" s="282"/>
      <c r="G69" s="509"/>
    </row>
    <row r="70" spans="1:7" ht="15.75">
      <c r="A70" s="47"/>
      <c r="B70" s="47"/>
      <c r="C70" s="282"/>
      <c r="D70" s="283"/>
      <c r="E70" s="283"/>
      <c r="F70" s="282"/>
      <c r="G70" s="509"/>
    </row>
    <row r="71" spans="1:7" ht="15.75">
      <c r="A71" s="47"/>
      <c r="B71" s="47"/>
      <c r="C71" s="282"/>
      <c r="D71" s="283"/>
      <c r="E71" s="283"/>
      <c r="F71" s="282"/>
      <c r="G71" s="509"/>
    </row>
    <row r="72" spans="1:7" ht="15.75">
      <c r="A72" s="47"/>
      <c r="B72" s="47"/>
      <c r="C72" s="282"/>
      <c r="D72" s="283"/>
      <c r="E72" s="283"/>
      <c r="F72" s="282"/>
      <c r="G72" s="509"/>
    </row>
    <row r="73" spans="1:7" ht="15.75">
      <c r="A73" s="47"/>
      <c r="B73" s="47"/>
      <c r="C73" s="282"/>
      <c r="D73" s="283"/>
      <c r="E73" s="283"/>
      <c r="F73" s="282"/>
      <c r="G73" s="509"/>
    </row>
    <row r="74" spans="1:7" ht="15.75">
      <c r="A74" s="47"/>
      <c r="B74" s="47"/>
      <c r="C74" s="282"/>
      <c r="D74" s="283"/>
      <c r="E74" s="283"/>
      <c r="F74" s="282"/>
      <c r="G74" s="509"/>
    </row>
    <row r="75" spans="1:7" ht="15.75">
      <c r="A75" s="47"/>
      <c r="B75" s="47"/>
      <c r="C75" s="282"/>
      <c r="D75" s="283"/>
      <c r="E75" s="283"/>
      <c r="F75" s="282"/>
      <c r="G75" s="509"/>
    </row>
    <row r="76" spans="1:7" ht="15.75">
      <c r="A76" s="47"/>
      <c r="B76" s="47"/>
      <c r="C76" s="282"/>
      <c r="D76" s="283"/>
      <c r="E76" s="283"/>
      <c r="F76" s="282"/>
      <c r="G76" s="509"/>
    </row>
    <row r="77" spans="1:7" ht="15.75">
      <c r="A77" s="47"/>
      <c r="B77" s="47"/>
      <c r="C77" s="282"/>
      <c r="D77" s="283"/>
      <c r="E77" s="283"/>
      <c r="F77" s="282"/>
      <c r="G77" s="509"/>
    </row>
    <row r="78" spans="1:7" ht="15.75">
      <c r="A78" s="47"/>
      <c r="B78" s="47"/>
      <c r="C78" s="282"/>
      <c r="D78" s="283"/>
      <c r="E78" s="283"/>
      <c r="F78" s="282"/>
      <c r="G78" s="509"/>
    </row>
    <row r="79" spans="1:7" ht="15.75">
      <c r="A79" s="47"/>
      <c r="B79" s="47"/>
      <c r="C79" s="282"/>
      <c r="D79" s="283"/>
      <c r="E79" s="283"/>
      <c r="F79" s="282"/>
      <c r="G79" s="509"/>
    </row>
    <row r="80" spans="1:7" ht="15.75">
      <c r="A80" s="47"/>
      <c r="B80" s="47"/>
      <c r="C80" s="282"/>
      <c r="D80" s="283"/>
      <c r="E80" s="283"/>
      <c r="F80" s="282"/>
      <c r="G80" s="509"/>
    </row>
    <row r="81" spans="1:7" ht="15.75">
      <c r="A81" s="47"/>
      <c r="B81" s="47"/>
      <c r="C81" s="282"/>
      <c r="D81" s="283"/>
      <c r="E81" s="283"/>
      <c r="F81" s="282"/>
      <c r="G81" s="509"/>
    </row>
    <row r="82" spans="1:7" ht="15.75">
      <c r="A82" s="47"/>
      <c r="B82" s="47"/>
      <c r="C82" s="282"/>
      <c r="D82" s="283"/>
      <c r="E82" s="283"/>
      <c r="F82" s="282"/>
      <c r="G82" s="509"/>
    </row>
    <row r="83" spans="1:7" ht="15.75">
      <c r="A83" s="47"/>
      <c r="B83" s="47"/>
      <c r="C83" s="282"/>
      <c r="D83" s="283"/>
      <c r="E83" s="283"/>
      <c r="F83" s="282"/>
      <c r="G83" s="509"/>
    </row>
    <row r="84" spans="1:7" ht="15.75">
      <c r="A84" s="47"/>
      <c r="B84" s="47"/>
      <c r="C84" s="282"/>
      <c r="D84" s="283"/>
      <c r="E84" s="283"/>
      <c r="F84" s="282"/>
      <c r="G84" s="509"/>
    </row>
    <row r="85" spans="1:7" ht="15.75">
      <c r="A85" s="47"/>
      <c r="B85" s="47"/>
      <c r="C85" s="282"/>
      <c r="D85" s="283"/>
      <c r="E85" s="283"/>
      <c r="F85" s="282"/>
      <c r="G85" s="509"/>
    </row>
    <row r="86" spans="1:7" ht="15.75">
      <c r="A86" s="47"/>
      <c r="B86" s="47"/>
      <c r="C86" s="282"/>
      <c r="D86" s="283"/>
      <c r="E86" s="283"/>
      <c r="F86" s="282"/>
      <c r="G86" s="509"/>
    </row>
    <row r="87" spans="1:7" ht="15.75">
      <c r="A87" s="47"/>
      <c r="B87" s="47"/>
      <c r="C87" s="282"/>
      <c r="D87" s="283"/>
      <c r="E87" s="283"/>
      <c r="F87" s="282"/>
      <c r="G87" s="509"/>
    </row>
    <row r="88" spans="1:7" ht="15.75">
      <c r="A88" s="47"/>
      <c r="B88" s="47"/>
      <c r="C88" s="282"/>
      <c r="D88" s="283"/>
      <c r="E88" s="283"/>
      <c r="F88" s="282"/>
      <c r="G88" s="509"/>
    </row>
    <row r="89" spans="1:7" ht="15.75">
      <c r="A89" s="47"/>
      <c r="B89" s="47"/>
      <c r="C89" s="282"/>
      <c r="D89" s="283"/>
      <c r="E89" s="283"/>
      <c r="F89" s="282"/>
      <c r="G89" s="509"/>
    </row>
    <row r="90" spans="1:7" ht="15.75">
      <c r="A90" s="47"/>
      <c r="B90" s="47"/>
      <c r="C90" s="282"/>
      <c r="D90" s="283"/>
      <c r="E90" s="283"/>
      <c r="F90" s="282"/>
      <c r="G90" s="509"/>
    </row>
    <row r="91" spans="1:7" ht="15.75">
      <c r="A91" s="47"/>
      <c r="B91" s="47"/>
      <c r="C91" s="282"/>
      <c r="D91" s="283"/>
      <c r="E91" s="283"/>
      <c r="F91" s="282"/>
      <c r="G91" s="509"/>
    </row>
    <row r="92" spans="1:7" ht="15.75">
      <c r="A92" s="47"/>
      <c r="B92" s="47"/>
      <c r="C92" s="282"/>
      <c r="D92" s="283"/>
      <c r="E92" s="283"/>
      <c r="F92" s="282"/>
      <c r="G92" s="509"/>
    </row>
    <row r="93" spans="1:7" ht="15.75">
      <c r="A93" s="47"/>
      <c r="B93" s="47"/>
      <c r="C93" s="282"/>
      <c r="D93" s="283"/>
      <c r="E93" s="283"/>
      <c r="F93" s="282"/>
      <c r="G93" s="509"/>
    </row>
    <row r="94" spans="1:7" ht="15.75">
      <c r="A94" s="47"/>
      <c r="B94" s="47"/>
      <c r="C94" s="282"/>
      <c r="D94" s="283"/>
      <c r="E94" s="283"/>
      <c r="F94" s="282"/>
      <c r="G94" s="509"/>
    </row>
    <row r="95" spans="1:7" ht="15.75">
      <c r="A95" s="47"/>
      <c r="B95" s="47"/>
      <c r="C95" s="282"/>
      <c r="D95" s="283"/>
      <c r="E95" s="283"/>
      <c r="F95" s="282"/>
      <c r="G95" s="509"/>
    </row>
    <row r="96" spans="1:7" ht="15.75">
      <c r="A96" s="47"/>
      <c r="B96" s="47"/>
      <c r="C96" s="282"/>
      <c r="D96" s="283"/>
      <c r="E96" s="283"/>
      <c r="F96" s="282"/>
      <c r="G96" s="509"/>
    </row>
    <row r="97" spans="1:7" ht="15.75">
      <c r="A97" s="47"/>
      <c r="B97" s="47"/>
      <c r="C97" s="282"/>
      <c r="D97" s="283"/>
      <c r="E97" s="283"/>
      <c r="F97" s="282"/>
      <c r="G97" s="509"/>
    </row>
    <row r="98" spans="1:7" ht="15.75">
      <c r="A98" s="47"/>
      <c r="B98" s="47"/>
      <c r="C98" s="282"/>
      <c r="D98" s="283"/>
      <c r="E98" s="283"/>
      <c r="F98" s="282"/>
      <c r="G98" s="509"/>
    </row>
    <row r="99" spans="1:7" ht="15.75">
      <c r="A99" s="47"/>
      <c r="B99" s="47"/>
      <c r="C99" s="282"/>
      <c r="D99" s="283"/>
      <c r="E99" s="283"/>
      <c r="F99" s="282"/>
      <c r="G99" s="509"/>
    </row>
    <row r="100" spans="1:7" ht="15.75">
      <c r="A100" s="47"/>
      <c r="B100" s="47"/>
      <c r="C100" s="282"/>
      <c r="D100" s="283"/>
      <c r="E100" s="283"/>
      <c r="F100" s="282"/>
      <c r="G100" s="509"/>
    </row>
    <row r="101" spans="1:7" ht="15.75">
      <c r="A101" s="47"/>
      <c r="B101" s="47"/>
      <c r="C101" s="282"/>
      <c r="D101" s="283"/>
      <c r="E101" s="283"/>
      <c r="F101" s="282"/>
      <c r="G101" s="509"/>
    </row>
    <row r="102" spans="1:7" ht="15.75">
      <c r="A102" s="47"/>
      <c r="B102" s="47"/>
      <c r="C102" s="282"/>
      <c r="D102" s="283"/>
      <c r="E102" s="283"/>
      <c r="F102" s="282"/>
      <c r="G102" s="509"/>
    </row>
    <row r="103" spans="1:7" ht="15.75">
      <c r="A103" s="47"/>
      <c r="B103" s="47"/>
      <c r="C103" s="282"/>
      <c r="D103" s="283"/>
      <c r="E103" s="283"/>
      <c r="F103" s="282"/>
      <c r="G103" s="509"/>
    </row>
    <row r="104" spans="1:7" ht="15.75">
      <c r="A104" s="47"/>
      <c r="B104" s="47"/>
      <c r="C104" s="282"/>
      <c r="D104" s="283"/>
      <c r="E104" s="283"/>
      <c r="F104" s="282"/>
      <c r="G104" s="509"/>
    </row>
    <row r="105" spans="1:7" ht="15.75">
      <c r="A105" s="47"/>
      <c r="B105" s="47"/>
      <c r="C105" s="282"/>
      <c r="D105" s="283"/>
      <c r="E105" s="283"/>
      <c r="F105" s="282"/>
      <c r="G105" s="509"/>
    </row>
    <row r="106" spans="1:7" ht="15.75">
      <c r="A106" s="47"/>
      <c r="B106" s="47"/>
      <c r="C106" s="282"/>
      <c r="D106" s="283"/>
      <c r="E106" s="283"/>
      <c r="F106" s="282"/>
      <c r="G106" s="509"/>
    </row>
    <row r="107" spans="1:7" ht="15.75">
      <c r="A107" s="47"/>
      <c r="B107" s="47"/>
      <c r="C107" s="282"/>
      <c r="D107" s="283"/>
      <c r="E107" s="283"/>
      <c r="F107" s="282"/>
      <c r="G107" s="509"/>
    </row>
    <row r="108" spans="1:7" ht="15.75">
      <c r="A108" s="47"/>
      <c r="B108" s="47"/>
      <c r="C108" s="282"/>
      <c r="D108" s="283"/>
      <c r="E108" s="283"/>
      <c r="F108" s="282"/>
      <c r="G108" s="509"/>
    </row>
    <row r="109" spans="1:7" ht="15.75">
      <c r="A109" s="47"/>
      <c r="B109" s="47"/>
      <c r="C109" s="282"/>
      <c r="D109" s="283"/>
      <c r="E109" s="283"/>
      <c r="F109" s="282"/>
      <c r="G109" s="509"/>
    </row>
    <row r="110" spans="1:7" ht="15.75">
      <c r="A110" s="47"/>
      <c r="B110" s="47"/>
      <c r="C110" s="282"/>
      <c r="D110" s="283"/>
      <c r="E110" s="283"/>
      <c r="F110" s="282"/>
      <c r="G110" s="509"/>
    </row>
    <row r="111" spans="1:7" ht="15.75">
      <c r="A111" s="47"/>
      <c r="B111" s="47"/>
      <c r="C111" s="282"/>
      <c r="D111" s="283"/>
      <c r="E111" s="283"/>
      <c r="F111" s="282"/>
      <c r="G111" s="509"/>
    </row>
    <row r="112" spans="1:7" ht="15.75">
      <c r="A112" s="47"/>
      <c r="B112" s="47"/>
      <c r="C112" s="282"/>
      <c r="D112" s="283"/>
      <c r="E112" s="283"/>
      <c r="F112" s="282"/>
      <c r="G112" s="509"/>
    </row>
    <row r="113" spans="1:7" ht="15.75">
      <c r="A113" s="47"/>
      <c r="B113" s="47"/>
      <c r="C113" s="282"/>
      <c r="D113" s="283"/>
      <c r="E113" s="283"/>
      <c r="F113" s="282"/>
      <c r="G113" s="509"/>
    </row>
    <row r="114" spans="1:7" ht="15.75">
      <c r="A114" s="47"/>
      <c r="B114" s="47"/>
      <c r="C114" s="282"/>
      <c r="D114" s="283"/>
      <c r="E114" s="283"/>
      <c r="F114" s="282"/>
      <c r="G114" s="509"/>
    </row>
    <row r="115" spans="1:7" ht="15.75">
      <c r="A115" s="47"/>
      <c r="B115" s="47"/>
      <c r="C115" s="282"/>
      <c r="D115" s="283"/>
      <c r="E115" s="283"/>
      <c r="F115" s="282"/>
      <c r="G115" s="509"/>
    </row>
    <row r="116" spans="1:7" ht="15.75">
      <c r="A116" s="47"/>
      <c r="B116" s="47"/>
      <c r="C116" s="282"/>
      <c r="D116" s="283"/>
      <c r="E116" s="283"/>
      <c r="F116" s="282"/>
      <c r="G116" s="509"/>
    </row>
    <row r="117" spans="1:7" ht="15.75">
      <c r="A117" s="47"/>
      <c r="B117" s="47"/>
      <c r="C117" s="282"/>
      <c r="D117" s="283"/>
      <c r="E117" s="283"/>
      <c r="F117" s="282"/>
      <c r="G117" s="509"/>
    </row>
    <row r="118" spans="1:7" ht="15.75">
      <c r="A118" s="47"/>
      <c r="B118" s="47"/>
      <c r="C118" s="282"/>
      <c r="D118" s="283"/>
      <c r="E118" s="283"/>
      <c r="F118" s="282"/>
      <c r="G118" s="509"/>
    </row>
    <row r="119" spans="1:7" ht="15.75">
      <c r="A119" s="47"/>
      <c r="B119" s="47"/>
      <c r="C119" s="282"/>
      <c r="D119" s="283"/>
      <c r="E119" s="283"/>
      <c r="F119" s="282"/>
      <c r="G119" s="509"/>
    </row>
    <row r="120" spans="1:7" ht="15.75">
      <c r="A120" s="47"/>
      <c r="B120" s="47"/>
      <c r="C120" s="282"/>
      <c r="D120" s="283"/>
      <c r="E120" s="283"/>
      <c r="F120" s="282"/>
      <c r="G120" s="509"/>
    </row>
    <row r="121" spans="1:7" ht="15.75">
      <c r="A121" s="47"/>
      <c r="B121" s="47"/>
      <c r="C121" s="282"/>
      <c r="D121" s="283"/>
      <c r="E121" s="283"/>
      <c r="F121" s="282"/>
      <c r="G121" s="509"/>
    </row>
    <row r="122" spans="1:7" ht="15.75">
      <c r="A122" s="47"/>
      <c r="B122" s="47"/>
      <c r="C122" s="282"/>
      <c r="D122" s="283"/>
      <c r="E122" s="283"/>
      <c r="F122" s="282"/>
      <c r="G122" s="509"/>
    </row>
    <row r="123" spans="1:7" ht="15.75">
      <c r="A123" s="47"/>
      <c r="B123" s="47"/>
      <c r="C123" s="282"/>
      <c r="D123" s="283"/>
      <c r="E123" s="283"/>
      <c r="F123" s="282"/>
      <c r="G123" s="509"/>
    </row>
    <row r="124" spans="1:7" ht="15.75">
      <c r="A124" s="47"/>
      <c r="B124" s="47"/>
      <c r="C124" s="282"/>
      <c r="D124" s="283"/>
      <c r="E124" s="283"/>
      <c r="F124" s="282"/>
      <c r="G124" s="509"/>
    </row>
    <row r="125" spans="1:7" ht="15.75">
      <c r="A125" s="47"/>
      <c r="B125" s="47"/>
      <c r="C125" s="282"/>
      <c r="D125" s="282"/>
      <c r="E125" s="283"/>
      <c r="F125" s="282"/>
      <c r="G125" s="509"/>
    </row>
    <row r="126" spans="1:7" ht="15.75">
      <c r="A126" s="47"/>
      <c r="B126" s="47"/>
      <c r="C126" s="282"/>
      <c r="D126" s="282"/>
      <c r="E126" s="283"/>
      <c r="F126" s="282"/>
      <c r="G126" s="509"/>
    </row>
    <row r="127" spans="1:7" ht="15.75">
      <c r="A127" s="47"/>
      <c r="B127" s="47"/>
      <c r="C127" s="282"/>
      <c r="D127" s="282"/>
      <c r="E127" s="283"/>
      <c r="F127" s="282"/>
      <c r="G127" s="509"/>
    </row>
    <row r="128" spans="1:7" ht="15.75">
      <c r="A128" s="47"/>
      <c r="B128" s="47"/>
      <c r="C128" s="282"/>
      <c r="D128" s="282"/>
      <c r="E128" s="283"/>
      <c r="F128" s="282"/>
      <c r="G128" s="509"/>
    </row>
    <row r="129" spans="1:7" ht="15.75">
      <c r="A129" s="47"/>
      <c r="B129" s="47"/>
      <c r="C129" s="282"/>
      <c r="D129" s="282"/>
      <c r="E129" s="283"/>
      <c r="F129" s="282"/>
      <c r="G129" s="509"/>
    </row>
    <row r="130" spans="1:7" ht="15.75">
      <c r="A130" s="47"/>
      <c r="B130" s="47"/>
      <c r="C130" s="282"/>
      <c r="D130" s="282"/>
      <c r="E130" s="283"/>
      <c r="F130" s="282"/>
      <c r="G130" s="509"/>
    </row>
    <row r="131" spans="1:7" ht="15.75">
      <c r="A131" s="47"/>
      <c r="B131" s="47"/>
      <c r="C131" s="282"/>
      <c r="D131" s="282"/>
      <c r="E131" s="283"/>
      <c r="F131" s="282"/>
      <c r="G131" s="509"/>
    </row>
    <row r="132" spans="1:7" ht="15.75">
      <c r="A132" s="47"/>
      <c r="B132" s="47"/>
      <c r="C132" s="282"/>
      <c r="D132" s="282"/>
      <c r="E132" s="283"/>
      <c r="F132" s="282"/>
      <c r="G132" s="509"/>
    </row>
    <row r="133" spans="1:7" ht="15.75">
      <c r="A133" s="47"/>
      <c r="B133" s="47"/>
      <c r="C133" s="282"/>
      <c r="D133" s="282"/>
      <c r="E133" s="283"/>
      <c r="F133" s="282"/>
      <c r="G133" s="509"/>
    </row>
    <row r="134" spans="1:7" ht="15.75">
      <c r="A134" s="47"/>
      <c r="B134" s="47"/>
      <c r="C134" s="282"/>
      <c r="D134" s="282"/>
      <c r="E134" s="283"/>
      <c r="F134" s="282"/>
      <c r="G134" s="509"/>
    </row>
    <row r="135" spans="1:7" ht="15.75">
      <c r="A135" s="47"/>
      <c r="B135" s="47"/>
      <c r="C135" s="282"/>
      <c r="D135" s="282"/>
      <c r="E135" s="283"/>
      <c r="F135" s="282"/>
      <c r="G135" s="509"/>
    </row>
    <row r="136" spans="1:7" ht="15.75">
      <c r="A136" s="47"/>
      <c r="B136" s="47"/>
      <c r="C136" s="282"/>
      <c r="D136" s="282"/>
      <c r="E136" s="283"/>
      <c r="F136" s="282"/>
      <c r="G136" s="509"/>
    </row>
    <row r="137" spans="1:7" ht="15.75">
      <c r="A137" s="47"/>
      <c r="B137" s="47"/>
      <c r="C137" s="282"/>
      <c r="D137" s="282"/>
      <c r="E137" s="283"/>
      <c r="F137" s="282"/>
      <c r="G137" s="509"/>
    </row>
    <row r="138" spans="1:7" ht="15.75">
      <c r="A138" s="47"/>
      <c r="B138" s="47"/>
      <c r="C138" s="282"/>
      <c r="D138" s="282"/>
      <c r="E138" s="283"/>
      <c r="F138" s="282"/>
      <c r="G138" s="509"/>
    </row>
    <row r="139" spans="1:7" ht="15.75">
      <c r="A139" s="47"/>
      <c r="B139" s="47"/>
      <c r="C139" s="282"/>
      <c r="D139" s="282"/>
      <c r="E139" s="283"/>
      <c r="F139" s="282"/>
      <c r="G139" s="509"/>
    </row>
    <row r="140" spans="1:7" ht="15.75">
      <c r="A140" s="47"/>
      <c r="B140" s="47"/>
      <c r="C140" s="282"/>
      <c r="D140" s="282"/>
      <c r="E140" s="283"/>
      <c r="F140" s="282"/>
      <c r="G140" s="509"/>
    </row>
    <row r="141" spans="1:7" ht="15.75">
      <c r="A141" s="47"/>
      <c r="B141" s="47"/>
      <c r="C141" s="282"/>
      <c r="D141" s="282"/>
      <c r="E141" s="283"/>
      <c r="F141" s="282"/>
      <c r="G141" s="509"/>
    </row>
    <row r="142" spans="1:7" ht="15.75">
      <c r="A142" s="47"/>
      <c r="B142" s="47"/>
      <c r="C142" s="282"/>
      <c r="D142" s="282"/>
      <c r="E142" s="283"/>
      <c r="F142" s="282"/>
      <c r="G142" s="509"/>
    </row>
    <row r="143" spans="1:7" ht="15.75">
      <c r="A143" s="47"/>
      <c r="B143" s="47"/>
      <c r="C143" s="282"/>
      <c r="D143" s="282"/>
      <c r="E143" s="283"/>
      <c r="F143" s="282"/>
      <c r="G143" s="509"/>
    </row>
    <row r="144" spans="1:7" ht="15.75">
      <c r="A144" s="47"/>
      <c r="B144" s="47"/>
      <c r="C144" s="282"/>
      <c r="D144" s="282"/>
      <c r="E144" s="283"/>
      <c r="F144" s="282"/>
      <c r="G144" s="509"/>
    </row>
    <row r="145" spans="1:7" ht="15.75">
      <c r="A145" s="47"/>
      <c r="B145" s="47"/>
      <c r="C145" s="282"/>
      <c r="D145" s="282"/>
      <c r="E145" s="283"/>
      <c r="F145" s="282"/>
      <c r="G145" s="509"/>
    </row>
    <row r="146" spans="1:7" ht="15.75">
      <c r="A146" s="47"/>
      <c r="B146" s="47"/>
      <c r="C146" s="282"/>
      <c r="D146" s="282"/>
      <c r="E146" s="283"/>
      <c r="F146" s="282"/>
      <c r="G146" s="509"/>
    </row>
    <row r="147" spans="1:7" ht="15.75">
      <c r="A147" s="47"/>
      <c r="B147" s="47"/>
      <c r="C147" s="282"/>
      <c r="D147" s="282"/>
      <c r="E147" s="283"/>
      <c r="F147" s="282"/>
      <c r="G147" s="509"/>
    </row>
    <row r="148" spans="1:7" ht="15.75">
      <c r="A148" s="47"/>
      <c r="B148" s="47"/>
      <c r="C148" s="282"/>
      <c r="D148" s="282"/>
      <c r="E148" s="283"/>
      <c r="F148" s="282"/>
      <c r="G148" s="509"/>
    </row>
    <row r="149" spans="1:7" ht="15.75">
      <c r="A149" s="47"/>
      <c r="B149" s="47"/>
      <c r="C149" s="282"/>
      <c r="D149" s="282"/>
      <c r="E149" s="283"/>
      <c r="F149" s="282"/>
      <c r="G149" s="509"/>
    </row>
    <row r="150" spans="1:7" ht="15.75">
      <c r="A150" s="47"/>
      <c r="B150" s="47"/>
      <c r="C150" s="282"/>
      <c r="D150" s="282"/>
      <c r="E150" s="283"/>
      <c r="F150" s="282"/>
      <c r="G150" s="509"/>
    </row>
    <row r="151" spans="1:7" ht="15.75">
      <c r="A151" s="47"/>
      <c r="B151" s="47"/>
      <c r="C151" s="282"/>
      <c r="D151" s="282"/>
      <c r="E151" s="283"/>
      <c r="F151" s="282"/>
      <c r="G151" s="509"/>
    </row>
    <row r="152" spans="1:7" ht="15.75">
      <c r="A152" s="47"/>
      <c r="B152" s="47"/>
      <c r="C152" s="282"/>
      <c r="D152" s="282"/>
      <c r="E152" s="283"/>
      <c r="F152" s="282"/>
      <c r="G152" s="509"/>
    </row>
    <row r="153" spans="1:7" ht="15.75">
      <c r="A153" s="47"/>
      <c r="B153" s="47"/>
      <c r="C153" s="282"/>
      <c r="D153" s="282"/>
      <c r="E153" s="283"/>
      <c r="F153" s="282"/>
      <c r="G153" s="509"/>
    </row>
    <row r="154" spans="1:7" ht="15.75">
      <c r="A154" s="47"/>
      <c r="B154" s="47"/>
      <c r="C154" s="282"/>
      <c r="D154" s="282"/>
      <c r="E154" s="283"/>
      <c r="F154" s="282"/>
      <c r="G154" s="509"/>
    </row>
    <row r="155" spans="1:7" ht="15.75">
      <c r="A155" s="47"/>
      <c r="B155" s="47"/>
      <c r="C155" s="282"/>
      <c r="D155" s="282"/>
      <c r="E155" s="283"/>
      <c r="F155" s="282"/>
      <c r="G155" s="509"/>
    </row>
    <row r="156" spans="1:7" ht="15.75">
      <c r="A156" s="47"/>
      <c r="B156" s="47"/>
      <c r="C156" s="282"/>
      <c r="D156" s="282"/>
      <c r="E156" s="283"/>
      <c r="F156" s="282"/>
      <c r="G156" s="509"/>
    </row>
    <row r="157" spans="1:7" ht="15.75">
      <c r="A157" s="47"/>
      <c r="B157" s="47"/>
      <c r="C157" s="282"/>
      <c r="D157" s="282"/>
      <c r="E157" s="283"/>
      <c r="F157" s="282"/>
      <c r="G157" s="509"/>
    </row>
    <row r="158" spans="1:7" ht="15.75">
      <c r="A158" s="47"/>
      <c r="B158" s="47"/>
      <c r="C158" s="282"/>
      <c r="D158" s="282"/>
      <c r="E158" s="283"/>
      <c r="F158" s="282"/>
      <c r="G158" s="509"/>
    </row>
    <row r="159" spans="1:7" ht="15.75">
      <c r="A159" s="47"/>
      <c r="B159" s="47"/>
      <c r="C159" s="282"/>
      <c r="D159" s="282"/>
      <c r="E159" s="283"/>
      <c r="F159" s="282"/>
      <c r="G159" s="509"/>
    </row>
    <row r="160" spans="1:7" ht="15.75">
      <c r="A160" s="47"/>
      <c r="B160" s="47"/>
      <c r="C160" s="282"/>
      <c r="D160" s="282"/>
      <c r="E160" s="283"/>
      <c r="F160" s="282"/>
      <c r="G160" s="509"/>
    </row>
    <row r="161" spans="1:7" ht="15.75">
      <c r="A161" s="47"/>
      <c r="B161" s="47"/>
      <c r="C161" s="282"/>
      <c r="D161" s="282"/>
      <c r="E161" s="283"/>
      <c r="F161" s="282"/>
      <c r="G161" s="509"/>
    </row>
    <row r="162" spans="1:7" ht="15.75">
      <c r="A162" s="47"/>
      <c r="B162" s="47"/>
      <c r="C162" s="282"/>
      <c r="D162" s="282"/>
      <c r="E162" s="283"/>
      <c r="F162" s="282"/>
      <c r="G162" s="509"/>
    </row>
    <row r="163" spans="1:7" ht="15.75">
      <c r="A163" s="47"/>
      <c r="B163" s="47"/>
      <c r="C163" s="282"/>
      <c r="D163" s="282"/>
      <c r="E163" s="283"/>
      <c r="F163" s="282"/>
      <c r="G163" s="509"/>
    </row>
    <row r="164" spans="1:7" ht="15.75">
      <c r="A164" s="47"/>
      <c r="B164" s="47"/>
      <c r="C164" s="282"/>
      <c r="D164" s="282"/>
      <c r="E164" s="283"/>
      <c r="F164" s="282"/>
      <c r="G164" s="509"/>
    </row>
    <row r="165" spans="1:7" ht="15.75">
      <c r="A165" s="47"/>
      <c r="B165" s="47"/>
      <c r="C165" s="282"/>
      <c r="D165" s="282"/>
      <c r="E165" s="283"/>
      <c r="F165" s="282"/>
      <c r="G165" s="509"/>
    </row>
    <row r="166" spans="1:7" ht="15.75">
      <c r="A166" s="47"/>
      <c r="B166" s="47"/>
      <c r="C166" s="282"/>
      <c r="D166" s="282"/>
      <c r="E166" s="283"/>
      <c r="F166" s="282"/>
      <c r="G166" s="509"/>
    </row>
    <row r="167" spans="1:7" ht="15.75">
      <c r="A167" s="47"/>
      <c r="B167" s="47"/>
      <c r="C167" s="282"/>
      <c r="D167" s="282"/>
      <c r="E167" s="283"/>
      <c r="F167" s="282"/>
      <c r="G167" s="509"/>
    </row>
    <row r="168" spans="1:7" ht="15.75">
      <c r="A168" s="47"/>
      <c r="B168" s="47"/>
      <c r="C168" s="282"/>
      <c r="D168" s="282"/>
      <c r="E168" s="283"/>
      <c r="F168" s="282"/>
      <c r="G168" s="509"/>
    </row>
    <row r="169" spans="1:7" ht="15.75">
      <c r="A169" s="47"/>
      <c r="B169" s="47"/>
      <c r="C169" s="282"/>
      <c r="D169" s="282"/>
      <c r="E169" s="283"/>
      <c r="F169" s="282"/>
      <c r="G169" s="509"/>
    </row>
    <row r="170" spans="1:7" ht="15.75">
      <c r="A170" s="47"/>
      <c r="B170" s="47"/>
      <c r="C170" s="282"/>
      <c r="D170" s="282"/>
      <c r="E170" s="283"/>
      <c r="F170" s="282"/>
      <c r="G170" s="509"/>
    </row>
  </sheetData>
  <sheetProtection selectLockedCells="1" selectUnlockedCells="1"/>
  <mergeCells count="11">
    <mergeCell ref="E3:E4"/>
    <mergeCell ref="F3:F4"/>
    <mergeCell ref="G3:G4"/>
    <mergeCell ref="H3:H4"/>
    <mergeCell ref="I3:I4"/>
    <mergeCell ref="B20:B21"/>
    <mergeCell ref="J20:M20"/>
    <mergeCell ref="A2:B4"/>
    <mergeCell ref="C2:I2"/>
    <mergeCell ref="C3:C4"/>
    <mergeCell ref="D3:D4"/>
  </mergeCells>
  <printOptions verticalCentered="1"/>
  <pageMargins left="1.1811023622047245" right="0" top="0" bottom="0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"/>
  <sheetViews>
    <sheetView zoomScale="124" zoomScaleNormal="124" zoomScalePageLayoutView="0" workbookViewId="0" topLeftCell="B1">
      <selection activeCell="H17" sqref="H17"/>
    </sheetView>
  </sheetViews>
  <sheetFormatPr defaultColWidth="11.57421875" defaultRowHeight="12.75"/>
  <cols>
    <col min="1" max="1" width="7.57421875" style="23" customWidth="1"/>
    <col min="2" max="2" width="6.57421875" style="50" customWidth="1"/>
    <col min="3" max="3" width="54.28125" style="23" customWidth="1"/>
    <col min="4" max="4" width="12.28125" style="23" customWidth="1"/>
    <col min="5" max="5" width="12.00390625" style="23" customWidth="1"/>
    <col min="6" max="6" width="12.7109375" style="23" customWidth="1"/>
    <col min="7" max="7" width="13.00390625" style="23" customWidth="1"/>
    <col min="8" max="8" width="13.421875" style="51" customWidth="1"/>
    <col min="9" max="9" width="12.28125" style="23" customWidth="1"/>
    <col min="10" max="10" width="11.7109375" style="23" customWidth="1"/>
    <col min="11" max="15" width="11.57421875" style="23" customWidth="1"/>
    <col min="16" max="16" width="5.8515625" style="23" customWidth="1"/>
    <col min="17" max="17" width="0" style="23" hidden="1" customWidth="1"/>
    <col min="18" max="16384" width="11.57421875" style="23" customWidth="1"/>
  </cols>
  <sheetData>
    <row r="1" spans="2:8" ht="15.75">
      <c r="B1" s="52"/>
      <c r="C1" s="53"/>
      <c r="D1" s="54"/>
      <c r="E1" s="54"/>
      <c r="F1" s="54"/>
      <c r="G1" s="54"/>
      <c r="H1" s="55"/>
    </row>
    <row r="2" spans="2:8" ht="15.75">
      <c r="B2" s="56"/>
      <c r="C2" s="57"/>
      <c r="D2" s="58"/>
      <c r="E2" s="58"/>
      <c r="F2" s="22"/>
      <c r="G2" s="59"/>
      <c r="H2" s="60"/>
    </row>
    <row r="3" spans="2:10" ht="15">
      <c r="B3" s="649" t="s">
        <v>57</v>
      </c>
      <c r="C3" s="649"/>
      <c r="D3" s="634" t="s">
        <v>18</v>
      </c>
      <c r="E3" s="634"/>
      <c r="F3" s="634"/>
      <c r="G3" s="634"/>
      <c r="H3" s="634"/>
      <c r="I3" s="634"/>
      <c r="J3" s="634"/>
    </row>
    <row r="4" spans="2:10" ht="15.75" customHeight="1">
      <c r="B4" s="649"/>
      <c r="C4" s="649"/>
      <c r="D4" s="650" t="s">
        <v>756</v>
      </c>
      <c r="E4" s="650" t="s">
        <v>838</v>
      </c>
      <c r="F4" s="650" t="s">
        <v>839</v>
      </c>
      <c r="G4" s="650" t="s">
        <v>894</v>
      </c>
      <c r="H4" s="647" t="s">
        <v>740</v>
      </c>
      <c r="I4" s="647" t="s">
        <v>818</v>
      </c>
      <c r="J4" s="647" t="s">
        <v>883</v>
      </c>
    </row>
    <row r="5" spans="2:10" ht="26.25" customHeight="1">
      <c r="B5" s="649"/>
      <c r="C5" s="649"/>
      <c r="D5" s="650"/>
      <c r="E5" s="650"/>
      <c r="F5" s="650"/>
      <c r="G5" s="650"/>
      <c r="H5" s="647"/>
      <c r="I5" s="647"/>
      <c r="J5" s="647"/>
    </row>
    <row r="6" spans="2:10" ht="27" customHeight="1">
      <c r="B6" s="61"/>
      <c r="C6" s="62" t="s">
        <v>58</v>
      </c>
      <c r="D6" s="407">
        <f>SUM(D7:D11)</f>
        <v>22710.2</v>
      </c>
      <c r="E6" s="407">
        <f aca="true" t="shared" si="0" ref="E6:J6">SUM(E7:E11)</f>
        <v>592957.12</v>
      </c>
      <c r="F6" s="407">
        <f t="shared" si="0"/>
        <v>0</v>
      </c>
      <c r="G6" s="407">
        <f t="shared" si="0"/>
        <v>2621446.8</v>
      </c>
      <c r="H6" s="407">
        <f t="shared" si="0"/>
        <v>100000</v>
      </c>
      <c r="I6" s="407">
        <f t="shared" si="0"/>
        <v>0</v>
      </c>
      <c r="J6" s="407">
        <f t="shared" si="0"/>
        <v>0</v>
      </c>
    </row>
    <row r="7" spans="2:10" ht="15">
      <c r="B7" s="63">
        <v>1</v>
      </c>
      <c r="C7" s="64" t="s">
        <v>59</v>
      </c>
      <c r="D7" s="376"/>
      <c r="E7" s="376"/>
      <c r="F7" s="377"/>
      <c r="G7" s="348">
        <v>1535296.8</v>
      </c>
      <c r="H7" s="408"/>
      <c r="I7" s="377">
        <v>0</v>
      </c>
      <c r="J7" s="377">
        <v>0</v>
      </c>
    </row>
    <row r="8" spans="2:10" ht="15">
      <c r="B8" s="63">
        <v>2</v>
      </c>
      <c r="C8" s="64" t="s">
        <v>751</v>
      </c>
      <c r="D8" s="376"/>
      <c r="E8" s="376"/>
      <c r="F8" s="377"/>
      <c r="G8" s="348">
        <v>1086150</v>
      </c>
      <c r="H8" s="408">
        <v>0</v>
      </c>
      <c r="I8" s="377"/>
      <c r="J8" s="377"/>
    </row>
    <row r="9" spans="2:17" ht="15">
      <c r="B9" s="63">
        <v>3</v>
      </c>
      <c r="C9" s="64" t="s">
        <v>60</v>
      </c>
      <c r="D9" s="376"/>
      <c r="E9" s="376">
        <v>583957.12</v>
      </c>
      <c r="F9" s="377"/>
      <c r="G9" s="348"/>
      <c r="H9" s="408"/>
      <c r="I9" s="377">
        <v>0</v>
      </c>
      <c r="J9" s="377">
        <v>0</v>
      </c>
      <c r="K9" s="648"/>
      <c r="L9" s="648"/>
      <c r="M9" s="648"/>
      <c r="N9" s="648"/>
      <c r="O9" s="648"/>
      <c r="P9" s="648"/>
      <c r="Q9" s="648"/>
    </row>
    <row r="10" spans="2:17" ht="15">
      <c r="B10" s="63">
        <v>4</v>
      </c>
      <c r="C10" s="64" t="s">
        <v>817</v>
      </c>
      <c r="D10" s="376"/>
      <c r="E10" s="376">
        <v>9000</v>
      </c>
      <c r="F10" s="377"/>
      <c r="G10" s="348"/>
      <c r="H10" s="408"/>
      <c r="I10" s="377"/>
      <c r="J10" s="377"/>
      <c r="K10" s="648"/>
      <c r="L10" s="648"/>
      <c r="M10" s="648"/>
      <c r="N10" s="648"/>
      <c r="O10" s="648"/>
      <c r="P10" s="648"/>
      <c r="Q10" s="648"/>
    </row>
    <row r="11" spans="2:17" ht="15">
      <c r="B11" s="63">
        <v>5</v>
      </c>
      <c r="C11" s="17" t="s">
        <v>61</v>
      </c>
      <c r="D11" s="376">
        <v>22710.2</v>
      </c>
      <c r="E11" s="376"/>
      <c r="F11" s="377"/>
      <c r="G11" s="348"/>
      <c r="H11" s="408">
        <v>100000</v>
      </c>
      <c r="I11" s="377">
        <v>0</v>
      </c>
      <c r="J11" s="377">
        <v>0</v>
      </c>
      <c r="K11" s="648"/>
      <c r="L11" s="648"/>
      <c r="M11" s="648"/>
      <c r="N11" s="648"/>
      <c r="O11" s="648"/>
      <c r="P11" s="648"/>
      <c r="Q11" s="648"/>
    </row>
    <row r="12" spans="2:17" ht="27.75" customHeight="1">
      <c r="B12" s="14"/>
      <c r="C12" s="15" t="s">
        <v>62</v>
      </c>
      <c r="D12" s="409">
        <f>SUM(D13:D18)</f>
        <v>271405.3</v>
      </c>
      <c r="E12" s="409">
        <f aca="true" t="shared" si="1" ref="E12:J12">SUM(E13:E18)</f>
        <v>299909.26</v>
      </c>
      <c r="F12" s="409">
        <f t="shared" si="1"/>
        <v>815616.82</v>
      </c>
      <c r="G12" s="409">
        <f t="shared" si="1"/>
        <v>1810875.12</v>
      </c>
      <c r="H12" s="409">
        <f t="shared" si="1"/>
        <v>248950</v>
      </c>
      <c r="I12" s="409">
        <f t="shared" si="1"/>
        <v>248950</v>
      </c>
      <c r="J12" s="409">
        <f t="shared" si="1"/>
        <v>248950</v>
      </c>
      <c r="K12" s="648"/>
      <c r="L12" s="648"/>
      <c r="M12" s="648"/>
      <c r="N12" s="648"/>
      <c r="O12" s="648"/>
      <c r="P12" s="648"/>
      <c r="Q12" s="648"/>
    </row>
    <row r="13" spans="2:10" ht="15">
      <c r="B13" s="63">
        <v>1</v>
      </c>
      <c r="C13" s="64" t="s">
        <v>63</v>
      </c>
      <c r="D13" s="376">
        <v>3498.12</v>
      </c>
      <c r="E13" s="376">
        <v>3498.12</v>
      </c>
      <c r="F13" s="377">
        <v>10000</v>
      </c>
      <c r="G13" s="348">
        <v>4000</v>
      </c>
      <c r="H13" s="408">
        <v>10000</v>
      </c>
      <c r="I13" s="377">
        <v>10000</v>
      </c>
      <c r="J13" s="377">
        <v>10000</v>
      </c>
    </row>
    <row r="14" spans="2:10" ht="15">
      <c r="B14" s="63">
        <v>2</v>
      </c>
      <c r="C14" s="64" t="s">
        <v>64</v>
      </c>
      <c r="D14" s="376">
        <v>246932</v>
      </c>
      <c r="E14" s="376">
        <v>265596</v>
      </c>
      <c r="F14" s="377">
        <v>200000</v>
      </c>
      <c r="G14" s="348">
        <v>1106270</v>
      </c>
      <c r="H14" s="408">
        <v>0</v>
      </c>
      <c r="I14" s="377"/>
      <c r="J14" s="377"/>
    </row>
    <row r="15" spans="2:10" ht="15">
      <c r="B15" s="63">
        <v>3</v>
      </c>
      <c r="C15" s="64" t="s">
        <v>65</v>
      </c>
      <c r="D15" s="376">
        <v>20975.18</v>
      </c>
      <c r="E15" s="376">
        <v>21815.14</v>
      </c>
      <c r="F15" s="377">
        <v>45000</v>
      </c>
      <c r="G15" s="348">
        <v>52000</v>
      </c>
      <c r="H15" s="408">
        <v>45000</v>
      </c>
      <c r="I15" s="377">
        <v>45000</v>
      </c>
      <c r="J15" s="377">
        <v>45000</v>
      </c>
    </row>
    <row r="16" spans="2:10" ht="15">
      <c r="B16" s="65">
        <v>4</v>
      </c>
      <c r="C16" s="437" t="s">
        <v>819</v>
      </c>
      <c r="D16" s="410"/>
      <c r="E16" s="410">
        <v>9000</v>
      </c>
      <c r="F16" s="411"/>
      <c r="G16" s="348"/>
      <c r="H16" s="412"/>
      <c r="I16" s="411"/>
      <c r="J16" s="411"/>
    </row>
    <row r="17" spans="2:10" ht="15">
      <c r="B17" s="65">
        <v>5</v>
      </c>
      <c r="C17" s="437" t="s">
        <v>914</v>
      </c>
      <c r="D17" s="410"/>
      <c r="E17" s="410"/>
      <c r="F17" s="411"/>
      <c r="G17" s="348">
        <v>64648</v>
      </c>
      <c r="H17" s="412">
        <v>193950</v>
      </c>
      <c r="I17" s="411">
        <v>193950</v>
      </c>
      <c r="J17" s="411">
        <v>193950</v>
      </c>
    </row>
    <row r="18" spans="2:17" ht="15">
      <c r="B18" s="65">
        <v>6</v>
      </c>
      <c r="C18" s="19" t="s">
        <v>66</v>
      </c>
      <c r="D18" s="410">
        <v>0</v>
      </c>
      <c r="E18" s="410"/>
      <c r="F18" s="411">
        <v>560616.82</v>
      </c>
      <c r="G18" s="348">
        <v>583957.12</v>
      </c>
      <c r="H18" s="412">
        <v>0</v>
      </c>
      <c r="I18" s="411">
        <v>0</v>
      </c>
      <c r="J18" s="411">
        <v>0</v>
      </c>
      <c r="K18" s="648"/>
      <c r="L18" s="648"/>
      <c r="M18" s="648"/>
      <c r="N18" s="648"/>
      <c r="O18" s="648"/>
      <c r="P18" s="648"/>
      <c r="Q18" s="648"/>
    </row>
    <row r="19" spans="2:17" ht="26.25" customHeight="1">
      <c r="B19" s="66"/>
      <c r="C19" s="67" t="s">
        <v>67</v>
      </c>
      <c r="D19" s="413">
        <f>SUM(D6-D12)</f>
        <v>-248695.09999999998</v>
      </c>
      <c r="E19" s="413">
        <f aca="true" t="shared" si="2" ref="E19:J19">SUM(E6-E12)</f>
        <v>293047.86</v>
      </c>
      <c r="F19" s="413">
        <f t="shared" si="2"/>
        <v>-815616.82</v>
      </c>
      <c r="G19" s="413">
        <f t="shared" si="2"/>
        <v>810571.6799999997</v>
      </c>
      <c r="H19" s="413">
        <f t="shared" si="2"/>
        <v>-148950</v>
      </c>
      <c r="I19" s="413">
        <f t="shared" si="2"/>
        <v>-248950</v>
      </c>
      <c r="J19" s="413">
        <f t="shared" si="2"/>
        <v>-248950</v>
      </c>
      <c r="K19" s="648"/>
      <c r="L19" s="648"/>
      <c r="M19" s="648"/>
      <c r="N19" s="648"/>
      <c r="O19" s="648"/>
      <c r="P19" s="648"/>
      <c r="Q19" s="648"/>
    </row>
    <row r="20" spans="2:17" ht="15">
      <c r="B20" s="52"/>
      <c r="C20" s="68"/>
      <c r="D20" s="24"/>
      <c r="E20" s="24"/>
      <c r="F20" s="24"/>
      <c r="G20" s="24"/>
      <c r="H20" s="25"/>
      <c r="K20" s="648"/>
      <c r="L20" s="648"/>
      <c r="M20" s="648"/>
      <c r="N20" s="648"/>
      <c r="O20" s="648"/>
      <c r="P20" s="648"/>
      <c r="Q20" s="648"/>
    </row>
    <row r="21" spans="2:17" ht="15.75">
      <c r="B21" s="69"/>
      <c r="C21" s="52"/>
      <c r="D21" s="24"/>
      <c r="E21" s="24"/>
      <c r="F21" s="24"/>
      <c r="G21" s="24"/>
      <c r="H21" s="25"/>
      <c r="K21" s="648"/>
      <c r="L21" s="648"/>
      <c r="M21" s="648"/>
      <c r="N21" s="648"/>
      <c r="O21" s="648"/>
      <c r="P21" s="648"/>
      <c r="Q21" s="648"/>
    </row>
    <row r="22" spans="2:8" ht="15.75">
      <c r="B22" s="69"/>
      <c r="C22" s="52"/>
      <c r="D22" s="24"/>
      <c r="E22" s="24"/>
      <c r="F22" s="24"/>
      <c r="G22" s="24"/>
      <c r="H22" s="25"/>
    </row>
    <row r="23" spans="2:8" ht="15.75">
      <c r="B23" s="69"/>
      <c r="C23" s="52"/>
      <c r="D23" s="24"/>
      <c r="E23" s="24"/>
      <c r="F23" s="24"/>
      <c r="G23" s="24"/>
      <c r="H23" s="25"/>
    </row>
    <row r="24" spans="2:8" ht="15.75">
      <c r="B24" s="69"/>
      <c r="C24" s="52"/>
      <c r="D24" s="24"/>
      <c r="E24" s="24"/>
      <c r="F24" s="24"/>
      <c r="G24" s="24"/>
      <c r="H24" s="25"/>
    </row>
    <row r="26" ht="15">
      <c r="D26" s="70"/>
    </row>
  </sheetData>
  <sheetProtection selectLockedCells="1" selectUnlockedCells="1"/>
  <mergeCells count="11">
    <mergeCell ref="H4:H5"/>
    <mergeCell ref="I4:I5"/>
    <mergeCell ref="J4:J5"/>
    <mergeCell ref="K9:Q12"/>
    <mergeCell ref="K18:Q21"/>
    <mergeCell ref="B3:C5"/>
    <mergeCell ref="D3:J3"/>
    <mergeCell ref="D4:D5"/>
    <mergeCell ref="E4:E5"/>
    <mergeCell ref="F4:F5"/>
    <mergeCell ref="G4:G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110" zoomScaleNormal="110" zoomScalePageLayoutView="0" workbookViewId="0" topLeftCell="A43">
      <selection activeCell="J52" sqref="J52"/>
    </sheetView>
  </sheetViews>
  <sheetFormatPr defaultColWidth="11.57421875" defaultRowHeight="12.75"/>
  <cols>
    <col min="1" max="1" width="4.28125" style="0" customWidth="1"/>
    <col min="2" max="2" width="3.28125" style="0" customWidth="1"/>
    <col min="3" max="3" width="8.57421875" style="0" customWidth="1"/>
    <col min="4" max="4" width="7.7109375" style="71" customWidth="1"/>
    <col min="5" max="5" width="39.8515625" style="0" customWidth="1"/>
    <col min="6" max="6" width="11.140625" style="72" customWidth="1"/>
    <col min="7" max="7" width="11.8515625" style="72" customWidth="1"/>
    <col min="8" max="8" width="11.7109375" style="73" customWidth="1"/>
    <col min="9" max="9" width="11.57421875" style="72" customWidth="1"/>
    <col min="10" max="10" width="11.28125" style="73" customWidth="1"/>
    <col min="11" max="12" width="11.421875" style="72" customWidth="1"/>
    <col min="13" max="16" width="11.57421875" style="0" customWidth="1"/>
    <col min="17" max="17" width="1.1484375" style="0" customWidth="1"/>
    <col min="18" max="19" width="0" style="0" hidden="1" customWidth="1"/>
  </cols>
  <sheetData>
    <row r="1" spans="1:11" ht="22.5" customHeight="1">
      <c r="A1" s="658" t="s">
        <v>68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</row>
    <row r="2" spans="1:12" ht="12.75">
      <c r="A2" s="74"/>
      <c r="B2" s="74"/>
      <c r="C2" s="74"/>
      <c r="D2" s="75"/>
      <c r="E2" s="74"/>
      <c r="F2" s="76"/>
      <c r="G2" s="76"/>
      <c r="H2" s="77"/>
      <c r="I2" s="77"/>
      <c r="J2" s="76"/>
      <c r="K2" s="76"/>
      <c r="L2" s="76"/>
    </row>
    <row r="3" spans="1:12" ht="12.75" customHeight="1">
      <c r="A3" s="659" t="s">
        <v>69</v>
      </c>
      <c r="B3" s="660" t="s">
        <v>70</v>
      </c>
      <c r="C3" s="660"/>
      <c r="D3" s="661" t="s">
        <v>71</v>
      </c>
      <c r="E3" s="661"/>
      <c r="F3" s="662" t="s">
        <v>72</v>
      </c>
      <c r="G3" s="662"/>
      <c r="H3" s="662"/>
      <c r="I3" s="662"/>
      <c r="J3" s="662"/>
      <c r="K3" s="662"/>
      <c r="L3" s="662"/>
    </row>
    <row r="4" spans="1:12" ht="12.75">
      <c r="A4" s="659"/>
      <c r="B4" s="659"/>
      <c r="C4" s="660"/>
      <c r="D4" s="661"/>
      <c r="E4" s="661"/>
      <c r="F4" s="663" t="s">
        <v>20</v>
      </c>
      <c r="G4" s="663"/>
      <c r="H4" s="663"/>
      <c r="I4" s="663"/>
      <c r="J4" s="663"/>
      <c r="K4" s="663"/>
      <c r="L4" s="663"/>
    </row>
    <row r="5" spans="1:12" ht="12.75" customHeight="1">
      <c r="A5" s="659"/>
      <c r="B5" s="659"/>
      <c r="C5" s="660"/>
      <c r="D5" s="661"/>
      <c r="E5" s="661"/>
      <c r="F5" s="664" t="s">
        <v>756</v>
      </c>
      <c r="G5" s="664" t="s">
        <v>838</v>
      </c>
      <c r="H5" s="664" t="s">
        <v>839</v>
      </c>
      <c r="I5" s="665" t="s">
        <v>840</v>
      </c>
      <c r="J5" s="655" t="s">
        <v>732</v>
      </c>
      <c r="K5" s="655" t="s">
        <v>765</v>
      </c>
      <c r="L5" s="655" t="s">
        <v>841</v>
      </c>
    </row>
    <row r="6" spans="1:12" ht="34.5" customHeight="1">
      <c r="A6" s="659"/>
      <c r="B6" s="659"/>
      <c r="C6" s="660"/>
      <c r="D6" s="661"/>
      <c r="E6" s="661"/>
      <c r="F6" s="664"/>
      <c r="G6" s="664"/>
      <c r="H6" s="664"/>
      <c r="I6" s="665"/>
      <c r="J6" s="655"/>
      <c r="K6" s="655"/>
      <c r="L6" s="655"/>
    </row>
    <row r="7" spans="1:12" ht="26.25" customHeight="1">
      <c r="A7" s="78"/>
      <c r="B7" s="656" t="s">
        <v>73</v>
      </c>
      <c r="C7" s="656"/>
      <c r="D7" s="656"/>
      <c r="E7" s="656"/>
      <c r="F7" s="368">
        <f aca="true" t="shared" si="0" ref="F7:L7">F8+F40</f>
        <v>113106.92000000001</v>
      </c>
      <c r="G7" s="368">
        <f t="shared" si="0"/>
        <v>87157.82</v>
      </c>
      <c r="H7" s="368">
        <f t="shared" si="0"/>
        <v>101110</v>
      </c>
      <c r="I7" s="368">
        <f t="shared" si="0"/>
        <v>89740</v>
      </c>
      <c r="J7" s="368">
        <f t="shared" si="0"/>
        <v>89110</v>
      </c>
      <c r="K7" s="368">
        <f t="shared" si="0"/>
        <v>66950</v>
      </c>
      <c r="L7" s="368">
        <f t="shared" si="0"/>
        <v>66950</v>
      </c>
    </row>
    <row r="8" spans="1:12" ht="12.75">
      <c r="A8" s="79" t="s">
        <v>74</v>
      </c>
      <c r="B8" s="80" t="s">
        <v>75</v>
      </c>
      <c r="C8" s="657" t="s">
        <v>76</v>
      </c>
      <c r="D8" s="657"/>
      <c r="E8" s="657"/>
      <c r="F8" s="350">
        <f aca="true" t="shared" si="1" ref="F8:L8">SUM(F9)</f>
        <v>54558.26000000001</v>
      </c>
      <c r="G8" s="350">
        <f t="shared" si="1"/>
        <v>34701.85</v>
      </c>
      <c r="H8" s="350">
        <f t="shared" si="1"/>
        <v>39500</v>
      </c>
      <c r="I8" s="350">
        <f t="shared" si="1"/>
        <v>35190</v>
      </c>
      <c r="J8" s="350">
        <f t="shared" si="1"/>
        <v>24290</v>
      </c>
      <c r="K8" s="350">
        <f t="shared" si="1"/>
        <v>6290</v>
      </c>
      <c r="L8" s="350">
        <f t="shared" si="1"/>
        <v>6290</v>
      </c>
    </row>
    <row r="9" spans="1:14" ht="13.5" thickBot="1">
      <c r="A9" s="79" t="s">
        <v>77</v>
      </c>
      <c r="B9" s="81"/>
      <c r="C9" s="82" t="s">
        <v>78</v>
      </c>
      <c r="D9" s="651" t="s">
        <v>79</v>
      </c>
      <c r="E9" s="651"/>
      <c r="F9" s="288">
        <f aca="true" t="shared" si="2" ref="F9:L9">F16+F21+F25+F29+F39</f>
        <v>54558.26000000001</v>
      </c>
      <c r="G9" s="288">
        <f t="shared" si="2"/>
        <v>34701.85</v>
      </c>
      <c r="H9" s="288">
        <f t="shared" si="2"/>
        <v>39500</v>
      </c>
      <c r="I9" s="288">
        <f t="shared" si="2"/>
        <v>35190</v>
      </c>
      <c r="J9" s="288">
        <f t="shared" si="2"/>
        <v>24290</v>
      </c>
      <c r="K9" s="288">
        <f t="shared" si="2"/>
        <v>6290</v>
      </c>
      <c r="L9" s="288">
        <f t="shared" si="2"/>
        <v>6290</v>
      </c>
      <c r="N9" s="84"/>
    </row>
    <row r="10" spans="1:12" ht="13.5" thickBot="1">
      <c r="A10" s="79" t="s">
        <v>80</v>
      </c>
      <c r="B10" s="81"/>
      <c r="C10" s="85" t="s">
        <v>736</v>
      </c>
      <c r="D10" s="86">
        <v>611</v>
      </c>
      <c r="E10" s="87" t="s">
        <v>81</v>
      </c>
      <c r="F10" s="403">
        <v>13682.03</v>
      </c>
      <c r="G10" s="403">
        <v>11168.63</v>
      </c>
      <c r="H10" s="403">
        <v>20000</v>
      </c>
      <c r="I10" s="403">
        <v>19000</v>
      </c>
      <c r="J10" s="403">
        <v>11000</v>
      </c>
      <c r="K10" s="403"/>
      <c r="L10" s="578"/>
    </row>
    <row r="11" spans="1:12" ht="13.5" thickBot="1">
      <c r="A11" s="79" t="s">
        <v>82</v>
      </c>
      <c r="B11" s="81"/>
      <c r="C11" s="85" t="s">
        <v>736</v>
      </c>
      <c r="D11" s="86">
        <v>620</v>
      </c>
      <c r="E11" s="87" t="s">
        <v>87</v>
      </c>
      <c r="F11" s="289">
        <v>4732.83</v>
      </c>
      <c r="G11" s="403">
        <v>3872.83</v>
      </c>
      <c r="H11" s="403">
        <v>5000</v>
      </c>
      <c r="I11" s="403">
        <v>4500</v>
      </c>
      <c r="J11" s="403">
        <v>3800</v>
      </c>
      <c r="K11" s="403"/>
      <c r="L11" s="578"/>
    </row>
    <row r="12" spans="1:12" ht="13.5" thickBot="1">
      <c r="A12" s="79" t="s">
        <v>927</v>
      </c>
      <c r="B12" s="81"/>
      <c r="C12" s="85" t="s">
        <v>736</v>
      </c>
      <c r="D12" s="86">
        <v>633006</v>
      </c>
      <c r="E12" s="87" t="s">
        <v>95</v>
      </c>
      <c r="F12" s="289"/>
      <c r="G12" s="403">
        <v>1002.5</v>
      </c>
      <c r="H12" s="403">
        <v>500</v>
      </c>
      <c r="I12" s="403">
        <v>500</v>
      </c>
      <c r="J12" s="403">
        <v>200</v>
      </c>
      <c r="K12" s="403"/>
      <c r="L12" s="578"/>
    </row>
    <row r="13" spans="1:12" ht="13.5" thickBot="1">
      <c r="A13" s="79" t="s">
        <v>928</v>
      </c>
      <c r="B13" s="81"/>
      <c r="C13" s="85" t="s">
        <v>736</v>
      </c>
      <c r="D13" s="86">
        <v>637015</v>
      </c>
      <c r="E13" s="87" t="s">
        <v>901</v>
      </c>
      <c r="F13" s="289"/>
      <c r="G13" s="403">
        <v>64.35</v>
      </c>
      <c r="H13" s="403"/>
      <c r="I13" s="403"/>
      <c r="J13" s="403"/>
      <c r="K13" s="403"/>
      <c r="L13" s="578"/>
    </row>
    <row r="14" spans="1:12" ht="13.5" thickBot="1">
      <c r="A14" s="79" t="s">
        <v>929</v>
      </c>
      <c r="B14" s="81"/>
      <c r="C14" s="85" t="s">
        <v>736</v>
      </c>
      <c r="D14" s="86">
        <v>637016</v>
      </c>
      <c r="E14" s="87" t="s">
        <v>89</v>
      </c>
      <c r="F14" s="289"/>
      <c r="G14" s="403"/>
      <c r="H14" s="403"/>
      <c r="I14" s="403"/>
      <c r="J14" s="403"/>
      <c r="K14" s="403"/>
      <c r="L14" s="578"/>
    </row>
    <row r="15" spans="1:12" ht="13.5" thickBot="1">
      <c r="A15" s="79" t="s">
        <v>930</v>
      </c>
      <c r="B15" s="81"/>
      <c r="C15" s="85" t="s">
        <v>736</v>
      </c>
      <c r="D15" s="86">
        <v>642015</v>
      </c>
      <c r="E15" s="87" t="s">
        <v>91</v>
      </c>
      <c r="F15" s="289"/>
      <c r="G15" s="403"/>
      <c r="H15" s="403"/>
      <c r="I15" s="403"/>
      <c r="J15" s="403"/>
      <c r="K15" s="403"/>
      <c r="L15" s="578"/>
    </row>
    <row r="16" spans="1:12" ht="13.5" thickBot="1">
      <c r="A16" s="79" t="s">
        <v>931</v>
      </c>
      <c r="B16" s="81"/>
      <c r="C16" s="579"/>
      <c r="D16" s="580"/>
      <c r="E16" s="579"/>
      <c r="F16" s="581">
        <f>SUM(F10:F15)</f>
        <v>18414.86</v>
      </c>
      <c r="G16" s="581">
        <f aca="true" t="shared" si="3" ref="G16:L16">SUM(G10:G15)</f>
        <v>16108.31</v>
      </c>
      <c r="H16" s="581">
        <f t="shared" si="3"/>
        <v>25500</v>
      </c>
      <c r="I16" s="581">
        <f t="shared" si="3"/>
        <v>24000</v>
      </c>
      <c r="J16" s="581">
        <f t="shared" si="3"/>
        <v>15000</v>
      </c>
      <c r="K16" s="581">
        <f t="shared" si="3"/>
        <v>0</v>
      </c>
      <c r="L16" s="581">
        <f t="shared" si="3"/>
        <v>0</v>
      </c>
    </row>
    <row r="17" spans="1:12" ht="13.5" thickBot="1">
      <c r="A17" s="79" t="s">
        <v>150</v>
      </c>
      <c r="B17" s="81"/>
      <c r="C17" s="85" t="s">
        <v>737</v>
      </c>
      <c r="D17" s="86">
        <v>611</v>
      </c>
      <c r="E17" s="87" t="s">
        <v>81</v>
      </c>
      <c r="F17" s="403">
        <v>2957.29</v>
      </c>
      <c r="G17" s="403">
        <v>1970.85</v>
      </c>
      <c r="H17" s="403">
        <v>2500</v>
      </c>
      <c r="I17" s="403">
        <v>2900</v>
      </c>
      <c r="J17" s="403">
        <v>2300</v>
      </c>
      <c r="K17" s="403"/>
      <c r="L17" s="578"/>
    </row>
    <row r="18" spans="1:12" ht="13.5" thickBot="1">
      <c r="A18" s="79">
        <v>13</v>
      </c>
      <c r="B18" s="81"/>
      <c r="C18" s="85" t="s">
        <v>737</v>
      </c>
      <c r="D18" s="86">
        <v>620</v>
      </c>
      <c r="E18" s="87" t="s">
        <v>87</v>
      </c>
      <c r="F18" s="289">
        <v>814.8</v>
      </c>
      <c r="G18" s="403">
        <v>694.43</v>
      </c>
      <c r="H18" s="403">
        <v>1910</v>
      </c>
      <c r="I18" s="403">
        <v>1910</v>
      </c>
      <c r="J18" s="403">
        <v>700</v>
      </c>
      <c r="K18" s="403"/>
      <c r="L18" s="578"/>
    </row>
    <row r="19" spans="1:12" ht="13.5" thickBot="1">
      <c r="A19" s="79">
        <v>14</v>
      </c>
      <c r="B19" s="81"/>
      <c r="C19" s="85" t="s">
        <v>737</v>
      </c>
      <c r="D19" s="577">
        <v>633006</v>
      </c>
      <c r="E19" s="87" t="s">
        <v>95</v>
      </c>
      <c r="F19" s="289"/>
      <c r="G19" s="403">
        <v>153.81</v>
      </c>
      <c r="H19" s="403">
        <v>90</v>
      </c>
      <c r="I19" s="403">
        <v>90</v>
      </c>
      <c r="J19" s="403"/>
      <c r="K19" s="403"/>
      <c r="L19" s="578"/>
    </row>
    <row r="20" spans="1:12" ht="13.5" thickBot="1">
      <c r="A20" s="79">
        <v>15</v>
      </c>
      <c r="B20" s="81"/>
      <c r="C20" s="85" t="s">
        <v>737</v>
      </c>
      <c r="D20" s="86">
        <v>637015</v>
      </c>
      <c r="E20" s="87" t="s">
        <v>901</v>
      </c>
      <c r="F20" s="289"/>
      <c r="G20" s="403">
        <v>37.37</v>
      </c>
      <c r="H20" s="403"/>
      <c r="I20" s="403"/>
      <c r="J20" s="403"/>
      <c r="K20" s="403"/>
      <c r="L20" s="578"/>
    </row>
    <row r="21" spans="1:12" ht="13.5" thickBot="1">
      <c r="A21" s="79">
        <v>16</v>
      </c>
      <c r="B21" s="81"/>
      <c r="C21" s="579"/>
      <c r="D21" s="580"/>
      <c r="E21" s="579"/>
      <c r="F21" s="582">
        <f aca="true" t="shared" si="4" ref="F21:L21">SUM(F17:F20)</f>
        <v>3772.09</v>
      </c>
      <c r="G21" s="582">
        <f t="shared" si="4"/>
        <v>2856.4599999999996</v>
      </c>
      <c r="H21" s="582">
        <f t="shared" si="4"/>
        <v>4500</v>
      </c>
      <c r="I21" s="582">
        <f t="shared" si="4"/>
        <v>4900</v>
      </c>
      <c r="J21" s="582">
        <f t="shared" si="4"/>
        <v>3000</v>
      </c>
      <c r="K21" s="582">
        <f t="shared" si="4"/>
        <v>0</v>
      </c>
      <c r="L21" s="582">
        <f t="shared" si="4"/>
        <v>0</v>
      </c>
    </row>
    <row r="22" spans="1:12" ht="13.5" thickBot="1">
      <c r="A22" s="79">
        <v>17</v>
      </c>
      <c r="B22" s="81"/>
      <c r="C22" s="85" t="s">
        <v>898</v>
      </c>
      <c r="D22" s="86">
        <v>611</v>
      </c>
      <c r="E22" s="87" t="s">
        <v>81</v>
      </c>
      <c r="F22" s="403">
        <v>6917.42</v>
      </c>
      <c r="G22" s="403"/>
      <c r="H22" s="403"/>
      <c r="I22" s="403"/>
      <c r="J22" s="403"/>
      <c r="K22" s="403"/>
      <c r="L22" s="578"/>
    </row>
    <row r="23" spans="1:12" ht="13.5" thickBot="1">
      <c r="A23" s="79">
        <v>19</v>
      </c>
      <c r="B23" s="81"/>
      <c r="C23" s="85" t="s">
        <v>898</v>
      </c>
      <c r="D23" s="86">
        <v>620</v>
      </c>
      <c r="E23" s="87" t="s">
        <v>87</v>
      </c>
      <c r="F23" s="289">
        <v>2353.82</v>
      </c>
      <c r="G23" s="403"/>
      <c r="H23" s="403"/>
      <c r="I23" s="403"/>
      <c r="J23" s="403"/>
      <c r="K23" s="403"/>
      <c r="L23" s="578"/>
    </row>
    <row r="24" spans="1:12" ht="13.5" thickBot="1">
      <c r="A24" s="79" t="s">
        <v>103</v>
      </c>
      <c r="B24" s="81"/>
      <c r="C24" s="85" t="s">
        <v>898</v>
      </c>
      <c r="D24" s="86">
        <v>633006</v>
      </c>
      <c r="E24" s="87" t="s">
        <v>95</v>
      </c>
      <c r="F24" s="289">
        <v>400.43</v>
      </c>
      <c r="G24" s="403"/>
      <c r="H24" s="403"/>
      <c r="I24" s="403"/>
      <c r="J24" s="403"/>
      <c r="K24" s="403"/>
      <c r="L24" s="578"/>
    </row>
    <row r="25" spans="1:12" ht="13.5" thickBot="1">
      <c r="A25" s="79" t="s">
        <v>104</v>
      </c>
      <c r="B25" s="81"/>
      <c r="C25" s="579"/>
      <c r="D25" s="580"/>
      <c r="E25" s="579"/>
      <c r="F25" s="581">
        <f aca="true" t="shared" si="5" ref="F25:L25">SUM(F22:F24)</f>
        <v>9671.67</v>
      </c>
      <c r="G25" s="581">
        <f t="shared" si="5"/>
        <v>0</v>
      </c>
      <c r="H25" s="581">
        <f t="shared" si="5"/>
        <v>0</v>
      </c>
      <c r="I25" s="581">
        <f t="shared" si="5"/>
        <v>0</v>
      </c>
      <c r="J25" s="581">
        <f t="shared" si="5"/>
        <v>0</v>
      </c>
      <c r="K25" s="581">
        <f t="shared" si="5"/>
        <v>0</v>
      </c>
      <c r="L25" s="581">
        <f t="shared" si="5"/>
        <v>0</v>
      </c>
    </row>
    <row r="26" spans="1:12" ht="13.5" thickBot="1">
      <c r="A26" s="79" t="s">
        <v>105</v>
      </c>
      <c r="B26" s="81"/>
      <c r="C26" s="85" t="s">
        <v>899</v>
      </c>
      <c r="D26" s="86">
        <v>611</v>
      </c>
      <c r="E26" s="87" t="s">
        <v>81</v>
      </c>
      <c r="F26" s="403">
        <v>1109.21</v>
      </c>
      <c r="G26" s="403"/>
      <c r="H26" s="403"/>
      <c r="I26" s="403"/>
      <c r="J26" s="403"/>
      <c r="K26" s="403"/>
      <c r="L26" s="578"/>
    </row>
    <row r="27" spans="1:12" ht="13.5" thickBot="1">
      <c r="A27" s="79" t="s">
        <v>109</v>
      </c>
      <c r="B27" s="81"/>
      <c r="C27" s="85" t="s">
        <v>899</v>
      </c>
      <c r="D27" s="86">
        <v>620</v>
      </c>
      <c r="E27" s="87" t="s">
        <v>87</v>
      </c>
      <c r="F27" s="289">
        <v>370.54</v>
      </c>
      <c r="G27" s="403"/>
      <c r="H27" s="403"/>
      <c r="I27" s="403"/>
      <c r="J27" s="403"/>
      <c r="K27" s="403"/>
      <c r="L27" s="578"/>
    </row>
    <row r="28" spans="1:12" ht="13.5" thickBot="1">
      <c r="A28" s="79" t="s">
        <v>112</v>
      </c>
      <c r="B28" s="81"/>
      <c r="C28" s="85" t="s">
        <v>899</v>
      </c>
      <c r="D28" s="86">
        <v>633006</v>
      </c>
      <c r="E28" s="87" t="s">
        <v>95</v>
      </c>
      <c r="F28" s="289">
        <v>14.26</v>
      </c>
      <c r="G28" s="403"/>
      <c r="H28" s="403"/>
      <c r="I28" s="403"/>
      <c r="J28" s="403"/>
      <c r="K28" s="403"/>
      <c r="L28" s="578"/>
    </row>
    <row r="29" spans="1:12" ht="13.5" thickBot="1">
      <c r="A29" s="79" t="s">
        <v>114</v>
      </c>
      <c r="B29" s="81"/>
      <c r="C29" s="579"/>
      <c r="D29" s="580"/>
      <c r="E29" s="579"/>
      <c r="F29" s="582">
        <f aca="true" t="shared" si="6" ref="F29:L29">SUM(F26:F28)</f>
        <v>1494.01</v>
      </c>
      <c r="G29" s="582">
        <f t="shared" si="6"/>
        <v>0</v>
      </c>
      <c r="H29" s="582">
        <f t="shared" si="6"/>
        <v>0</v>
      </c>
      <c r="I29" s="582">
        <f t="shared" si="6"/>
        <v>0</v>
      </c>
      <c r="J29" s="582">
        <f t="shared" si="6"/>
        <v>0</v>
      </c>
      <c r="K29" s="582">
        <f t="shared" si="6"/>
        <v>0</v>
      </c>
      <c r="L29" s="582">
        <f t="shared" si="6"/>
        <v>0</v>
      </c>
    </row>
    <row r="30" spans="1:12" ht="13.5" thickBot="1">
      <c r="A30" s="79" t="s">
        <v>116</v>
      </c>
      <c r="B30" s="81"/>
      <c r="C30" s="110">
        <v>41</v>
      </c>
      <c r="D30" s="86">
        <v>611</v>
      </c>
      <c r="E30" s="87" t="s">
        <v>81</v>
      </c>
      <c r="F30" s="403">
        <v>10810.68</v>
      </c>
      <c r="G30" s="403">
        <v>8618.92</v>
      </c>
      <c r="H30" s="403">
        <v>2500</v>
      </c>
      <c r="I30" s="403">
        <v>1500</v>
      </c>
      <c r="J30" s="403">
        <v>1500</v>
      </c>
      <c r="K30" s="403">
        <v>1500</v>
      </c>
      <c r="L30" s="403">
        <v>1500</v>
      </c>
    </row>
    <row r="31" spans="1:12" ht="13.5" thickBot="1">
      <c r="A31" s="79" t="s">
        <v>118</v>
      </c>
      <c r="B31" s="81"/>
      <c r="C31" s="110">
        <v>41</v>
      </c>
      <c r="D31" s="86">
        <v>612001</v>
      </c>
      <c r="E31" s="87" t="s">
        <v>83</v>
      </c>
      <c r="F31" s="289">
        <v>1531.77</v>
      </c>
      <c r="G31" s="403">
        <v>468.09</v>
      </c>
      <c r="H31" s="403">
        <v>1300</v>
      </c>
      <c r="I31" s="403">
        <v>1300</v>
      </c>
      <c r="J31" s="403">
        <v>1300</v>
      </c>
      <c r="K31" s="403">
        <v>1300</v>
      </c>
      <c r="L31" s="403">
        <v>1300</v>
      </c>
    </row>
    <row r="32" spans="1:12" ht="13.5" thickBot="1">
      <c r="A32" s="79" t="s">
        <v>120</v>
      </c>
      <c r="B32" s="81"/>
      <c r="C32" s="110">
        <v>41</v>
      </c>
      <c r="D32" s="86">
        <v>614</v>
      </c>
      <c r="E32" s="87" t="s">
        <v>85</v>
      </c>
      <c r="F32" s="289"/>
      <c r="G32" s="403"/>
      <c r="H32" s="403"/>
      <c r="I32" s="403"/>
      <c r="J32" s="403"/>
      <c r="K32" s="403"/>
      <c r="L32" s="403"/>
    </row>
    <row r="33" spans="1:12" ht="13.5" thickBot="1">
      <c r="A33" s="79" t="s">
        <v>122</v>
      </c>
      <c r="B33" s="81"/>
      <c r="C33" s="110">
        <v>41</v>
      </c>
      <c r="D33" s="86">
        <v>620</v>
      </c>
      <c r="E33" s="87" t="s">
        <v>87</v>
      </c>
      <c r="F33" s="289">
        <v>4040.95</v>
      </c>
      <c r="G33" s="403">
        <v>3327.27</v>
      </c>
      <c r="H33" s="403">
        <v>2290</v>
      </c>
      <c r="I33" s="403">
        <v>1290</v>
      </c>
      <c r="J33" s="403">
        <v>1290</v>
      </c>
      <c r="K33" s="403">
        <v>1290</v>
      </c>
      <c r="L33" s="403">
        <v>1290</v>
      </c>
    </row>
    <row r="34" spans="1:12" ht="13.5" thickBot="1">
      <c r="A34" s="79" t="s">
        <v>124</v>
      </c>
      <c r="B34" s="81"/>
      <c r="C34" s="110">
        <v>41</v>
      </c>
      <c r="D34" s="86">
        <v>637016</v>
      </c>
      <c r="E34" s="87" t="s">
        <v>89</v>
      </c>
      <c r="F34" s="289">
        <v>429.44</v>
      </c>
      <c r="G34" s="403">
        <v>284.23</v>
      </c>
      <c r="H34" s="403">
        <v>300</v>
      </c>
      <c r="I34" s="403">
        <v>300</v>
      </c>
      <c r="J34" s="403">
        <v>300</v>
      </c>
      <c r="K34" s="403">
        <v>300</v>
      </c>
      <c r="L34" s="403">
        <v>300</v>
      </c>
    </row>
    <row r="35" spans="1:12" ht="13.5" thickBot="1">
      <c r="A35" s="79" t="s">
        <v>126</v>
      </c>
      <c r="B35" s="81"/>
      <c r="C35" s="110">
        <v>41</v>
      </c>
      <c r="D35" s="86">
        <v>642015</v>
      </c>
      <c r="E35" s="87" t="s">
        <v>91</v>
      </c>
      <c r="F35" s="289">
        <v>365.48</v>
      </c>
      <c r="G35" s="403">
        <v>464.98</v>
      </c>
      <c r="H35" s="403">
        <v>200</v>
      </c>
      <c r="I35" s="403">
        <v>200</v>
      </c>
      <c r="J35" s="403">
        <v>200</v>
      </c>
      <c r="K35" s="403">
        <v>200</v>
      </c>
      <c r="L35" s="403">
        <v>200</v>
      </c>
    </row>
    <row r="36" spans="1:12" ht="13.5" thickBot="1">
      <c r="A36" s="79" t="s">
        <v>128</v>
      </c>
      <c r="B36" s="81"/>
      <c r="C36" s="110">
        <v>41</v>
      </c>
      <c r="D36" s="86">
        <v>637014</v>
      </c>
      <c r="E36" s="87" t="s">
        <v>93</v>
      </c>
      <c r="F36" s="289">
        <v>2596.66</v>
      </c>
      <c r="G36" s="403">
        <v>2038.08</v>
      </c>
      <c r="H36" s="403">
        <v>2000</v>
      </c>
      <c r="I36" s="403">
        <v>1500</v>
      </c>
      <c r="J36" s="403">
        <v>1500</v>
      </c>
      <c r="K36" s="403">
        <v>1500</v>
      </c>
      <c r="L36" s="403">
        <v>1500</v>
      </c>
    </row>
    <row r="37" spans="1:12" ht="13.5" thickBot="1">
      <c r="A37" s="79" t="s">
        <v>130</v>
      </c>
      <c r="B37" s="81"/>
      <c r="C37" s="110">
        <v>41</v>
      </c>
      <c r="D37" s="86">
        <v>637015</v>
      </c>
      <c r="E37" s="87" t="s">
        <v>901</v>
      </c>
      <c r="F37" s="289"/>
      <c r="G37" s="403">
        <v>42.26</v>
      </c>
      <c r="H37" s="403"/>
      <c r="I37" s="403"/>
      <c r="J37" s="403"/>
      <c r="K37" s="403"/>
      <c r="L37" s="403"/>
    </row>
    <row r="38" spans="1:12" ht="13.5" thickBot="1">
      <c r="A38" s="79" t="s">
        <v>131</v>
      </c>
      <c r="B38" s="81"/>
      <c r="C38" s="110">
        <v>41</v>
      </c>
      <c r="D38" s="86">
        <v>633006</v>
      </c>
      <c r="E38" s="87" t="s">
        <v>95</v>
      </c>
      <c r="F38" s="289">
        <v>1430.65</v>
      </c>
      <c r="G38" s="403">
        <v>493.25</v>
      </c>
      <c r="H38" s="403">
        <v>910</v>
      </c>
      <c r="I38" s="403">
        <v>200</v>
      </c>
      <c r="J38" s="403">
        <v>200</v>
      </c>
      <c r="K38" s="403">
        <v>200</v>
      </c>
      <c r="L38" s="403">
        <v>200</v>
      </c>
    </row>
    <row r="39" spans="1:12" ht="13.5" thickBot="1">
      <c r="A39" s="79" t="s">
        <v>213</v>
      </c>
      <c r="B39" s="81"/>
      <c r="C39" s="579"/>
      <c r="D39" s="580"/>
      <c r="E39" s="579"/>
      <c r="F39" s="582">
        <f>SUM(F30:F38)</f>
        <v>21205.63</v>
      </c>
      <c r="G39" s="582">
        <f aca="true" t="shared" si="7" ref="G39:L39">SUM(G30:G38)</f>
        <v>15737.08</v>
      </c>
      <c r="H39" s="582">
        <f t="shared" si="7"/>
        <v>9500</v>
      </c>
      <c r="I39" s="582">
        <f t="shared" si="7"/>
        <v>6290</v>
      </c>
      <c r="J39" s="582">
        <f t="shared" si="7"/>
        <v>6290</v>
      </c>
      <c r="K39" s="582">
        <f t="shared" si="7"/>
        <v>6290</v>
      </c>
      <c r="L39" s="582">
        <f t="shared" si="7"/>
        <v>6290</v>
      </c>
    </row>
    <row r="40" spans="1:12" ht="13.5" thickBot="1">
      <c r="A40" s="79" t="s">
        <v>133</v>
      </c>
      <c r="B40" s="89" t="s">
        <v>107</v>
      </c>
      <c r="C40" s="653" t="s">
        <v>108</v>
      </c>
      <c r="D40" s="653"/>
      <c r="E40" s="653"/>
      <c r="F40" s="347">
        <f>F41+F55</f>
        <v>58548.659999999996</v>
      </c>
      <c r="G40" s="347">
        <f aca="true" t="shared" si="8" ref="G40:L40">G41+G55</f>
        <v>52455.97</v>
      </c>
      <c r="H40" s="347">
        <f t="shared" si="8"/>
        <v>61610</v>
      </c>
      <c r="I40" s="347">
        <f t="shared" si="8"/>
        <v>54550</v>
      </c>
      <c r="J40" s="347">
        <f t="shared" si="8"/>
        <v>64820</v>
      </c>
      <c r="K40" s="347">
        <f t="shared" si="8"/>
        <v>60660</v>
      </c>
      <c r="L40" s="347">
        <f t="shared" si="8"/>
        <v>60660</v>
      </c>
    </row>
    <row r="41" spans="1:12" ht="12.75" customHeight="1" thickBot="1">
      <c r="A41" s="79" t="s">
        <v>172</v>
      </c>
      <c r="B41" s="81"/>
      <c r="C41" s="82" t="s">
        <v>110</v>
      </c>
      <c r="D41" s="651" t="s">
        <v>111</v>
      </c>
      <c r="E41" s="651"/>
      <c r="F41" s="288">
        <f>F42+F47</f>
        <v>45394.86</v>
      </c>
      <c r="G41" s="288">
        <f aca="true" t="shared" si="9" ref="G41:L41">G42+G47</f>
        <v>39215.42</v>
      </c>
      <c r="H41" s="288">
        <f t="shared" si="9"/>
        <v>48560</v>
      </c>
      <c r="I41" s="288">
        <f t="shared" si="9"/>
        <v>41500</v>
      </c>
      <c r="J41" s="288">
        <f t="shared" si="9"/>
        <v>49460</v>
      </c>
      <c r="K41" s="288">
        <f t="shared" si="9"/>
        <v>44400</v>
      </c>
      <c r="L41" s="288">
        <f t="shared" si="9"/>
        <v>44400</v>
      </c>
    </row>
    <row r="42" spans="1:12" ht="13.5" thickBot="1">
      <c r="A42" s="79" t="s">
        <v>134</v>
      </c>
      <c r="B42" s="81"/>
      <c r="C42" s="85"/>
      <c r="D42" s="654" t="s">
        <v>117</v>
      </c>
      <c r="E42" s="654"/>
      <c r="F42" s="292">
        <f>SUM(F43:F46)</f>
        <v>23426.22</v>
      </c>
      <c r="G42" s="292">
        <f aca="true" t="shared" si="10" ref="G42:L42">SUM(G43:G46)</f>
        <v>17507.7</v>
      </c>
      <c r="H42" s="292">
        <f t="shared" si="10"/>
        <v>17000</v>
      </c>
      <c r="I42" s="292">
        <f t="shared" si="10"/>
        <v>17000</v>
      </c>
      <c r="J42" s="292">
        <f t="shared" si="10"/>
        <v>17000</v>
      </c>
      <c r="K42" s="292">
        <f t="shared" si="10"/>
        <v>17000</v>
      </c>
      <c r="L42" s="292">
        <f t="shared" si="10"/>
        <v>17000</v>
      </c>
    </row>
    <row r="43" spans="1:19" s="94" customFormat="1" ht="13.5" thickBot="1">
      <c r="A43" s="79" t="s">
        <v>135</v>
      </c>
      <c r="B43" s="90" t="s">
        <v>724</v>
      </c>
      <c r="C43" s="91"/>
      <c r="D43" s="92">
        <v>637005</v>
      </c>
      <c r="E43" s="93" t="s">
        <v>117</v>
      </c>
      <c r="F43" s="293">
        <v>18188.12</v>
      </c>
      <c r="G43" s="293">
        <v>16060.28</v>
      </c>
      <c r="H43" s="293">
        <v>13000</v>
      </c>
      <c r="I43" s="293">
        <v>13000</v>
      </c>
      <c r="J43" s="524">
        <v>13000</v>
      </c>
      <c r="K43" s="295">
        <v>13000</v>
      </c>
      <c r="L43" s="295">
        <v>13000</v>
      </c>
      <c r="M43" s="648"/>
      <c r="N43" s="648"/>
      <c r="O43" s="648"/>
      <c r="P43" s="648"/>
      <c r="Q43" s="648"/>
      <c r="R43" s="648"/>
      <c r="S43" s="648"/>
    </row>
    <row r="44" spans="1:19" s="94" customFormat="1" ht="12.75">
      <c r="A44" s="79" t="s">
        <v>136</v>
      </c>
      <c r="B44" s="90" t="s">
        <v>724</v>
      </c>
      <c r="C44" s="91"/>
      <c r="D44" s="92">
        <v>637005</v>
      </c>
      <c r="E44" s="93" t="s">
        <v>119</v>
      </c>
      <c r="F44" s="293">
        <v>3894.7</v>
      </c>
      <c r="G44" s="293">
        <v>1447.42</v>
      </c>
      <c r="H44" s="293">
        <v>2000</v>
      </c>
      <c r="I44" s="293">
        <v>2000</v>
      </c>
      <c r="J44" s="524">
        <v>2000</v>
      </c>
      <c r="K44" s="295">
        <v>2000</v>
      </c>
      <c r="L44" s="295">
        <v>2000</v>
      </c>
      <c r="M44" s="648"/>
      <c r="N44" s="648"/>
      <c r="O44" s="648"/>
      <c r="P44" s="648"/>
      <c r="Q44" s="648"/>
      <c r="R44" s="648"/>
      <c r="S44" s="648"/>
    </row>
    <row r="45" spans="1:19" ht="12.75">
      <c r="A45" s="79" t="s">
        <v>177</v>
      </c>
      <c r="B45" s="81" t="s">
        <v>724</v>
      </c>
      <c r="C45" s="85"/>
      <c r="D45" s="86">
        <v>637005</v>
      </c>
      <c r="E45" s="87" t="s">
        <v>121</v>
      </c>
      <c r="F45" s="289">
        <v>1196.4</v>
      </c>
      <c r="G45" s="289"/>
      <c r="H45" s="289">
        <v>1000</v>
      </c>
      <c r="I45" s="289">
        <v>1000</v>
      </c>
      <c r="J45" s="519">
        <v>1000</v>
      </c>
      <c r="K45" s="291">
        <v>1000</v>
      </c>
      <c r="L45" s="291">
        <v>1000</v>
      </c>
      <c r="M45" s="648"/>
      <c r="N45" s="648"/>
      <c r="O45" s="648"/>
      <c r="P45" s="648"/>
      <c r="Q45" s="648"/>
      <c r="R45" s="648"/>
      <c r="S45" s="648"/>
    </row>
    <row r="46" spans="1:19" ht="13.5" thickBot="1">
      <c r="A46" s="79" t="s">
        <v>180</v>
      </c>
      <c r="B46" s="81" t="s">
        <v>724</v>
      </c>
      <c r="C46" s="85"/>
      <c r="D46" s="86">
        <v>637012</v>
      </c>
      <c r="E46" s="87" t="s">
        <v>123</v>
      </c>
      <c r="F46" s="289">
        <v>147</v>
      </c>
      <c r="G46" s="289"/>
      <c r="H46" s="289">
        <v>1000</v>
      </c>
      <c r="I46" s="289">
        <v>1000</v>
      </c>
      <c r="J46" s="519">
        <v>1000</v>
      </c>
      <c r="K46" s="291">
        <v>1000</v>
      </c>
      <c r="L46" s="291">
        <v>1000</v>
      </c>
      <c r="M46" s="648"/>
      <c r="N46" s="648"/>
      <c r="O46" s="648"/>
      <c r="P46" s="648"/>
      <c r="Q46" s="648"/>
      <c r="R46" s="648"/>
      <c r="S46" s="648"/>
    </row>
    <row r="47" spans="1:12" ht="13.5" thickBot="1">
      <c r="A47" s="79" t="s">
        <v>182</v>
      </c>
      <c r="B47" s="81"/>
      <c r="C47" s="85"/>
      <c r="D47" s="654" t="s">
        <v>945</v>
      </c>
      <c r="E47" s="654"/>
      <c r="F47" s="292">
        <f>SUM(F48:F54)</f>
        <v>21968.64</v>
      </c>
      <c r="G47" s="292">
        <f aca="true" t="shared" si="11" ref="G47:L47">SUM(G48:G54)</f>
        <v>21707.72</v>
      </c>
      <c r="H47" s="292">
        <f t="shared" si="11"/>
        <v>31560</v>
      </c>
      <c r="I47" s="292">
        <f t="shared" si="11"/>
        <v>24500</v>
      </c>
      <c r="J47" s="292">
        <f t="shared" si="11"/>
        <v>32460</v>
      </c>
      <c r="K47" s="292">
        <f t="shared" si="11"/>
        <v>27400</v>
      </c>
      <c r="L47" s="292">
        <f t="shared" si="11"/>
        <v>27400</v>
      </c>
    </row>
    <row r="48" spans="1:12" ht="13.5" thickBot="1">
      <c r="A48" s="79" t="s">
        <v>138</v>
      </c>
      <c r="B48" s="90" t="s">
        <v>724</v>
      </c>
      <c r="C48" s="91"/>
      <c r="D48" s="92">
        <v>635002</v>
      </c>
      <c r="E48" s="93" t="s">
        <v>113</v>
      </c>
      <c r="F48" s="289">
        <v>350</v>
      </c>
      <c r="G48" s="289">
        <v>518</v>
      </c>
      <c r="H48" s="289">
        <v>2000</v>
      </c>
      <c r="I48" s="289">
        <v>2000</v>
      </c>
      <c r="J48" s="519">
        <v>2000</v>
      </c>
      <c r="K48" s="291">
        <v>1000</v>
      </c>
      <c r="L48" s="291">
        <v>1000</v>
      </c>
    </row>
    <row r="49" spans="1:12" ht="13.5" thickBot="1">
      <c r="A49" s="79" t="s">
        <v>215</v>
      </c>
      <c r="B49" s="90" t="s">
        <v>724</v>
      </c>
      <c r="C49" s="91"/>
      <c r="D49" s="92">
        <v>633002</v>
      </c>
      <c r="E49" s="93" t="s">
        <v>115</v>
      </c>
      <c r="F49" s="289">
        <v>1106</v>
      </c>
      <c r="G49" s="289">
        <v>1198</v>
      </c>
      <c r="H49" s="289">
        <v>3000</v>
      </c>
      <c r="I49" s="289">
        <v>3000</v>
      </c>
      <c r="J49" s="519">
        <v>3000</v>
      </c>
      <c r="K49" s="291">
        <v>200</v>
      </c>
      <c r="L49" s="291">
        <v>200</v>
      </c>
    </row>
    <row r="50" spans="1:12" ht="13.5" thickBot="1">
      <c r="A50" s="79" t="s">
        <v>140</v>
      </c>
      <c r="B50" s="81" t="s">
        <v>724</v>
      </c>
      <c r="C50" s="85"/>
      <c r="D50" s="86">
        <v>637005</v>
      </c>
      <c r="E50" s="87" t="s">
        <v>125</v>
      </c>
      <c r="F50" s="289">
        <v>8993.84</v>
      </c>
      <c r="G50" s="289">
        <v>9081.84</v>
      </c>
      <c r="H50" s="289">
        <v>9000</v>
      </c>
      <c r="I50" s="289">
        <v>9000</v>
      </c>
      <c r="J50" s="519">
        <v>9000</v>
      </c>
      <c r="K50" s="291">
        <v>9000</v>
      </c>
      <c r="L50" s="291">
        <v>9000</v>
      </c>
    </row>
    <row r="51" spans="1:12" ht="12.75">
      <c r="A51" s="79" t="s">
        <v>141</v>
      </c>
      <c r="B51" s="81" t="s">
        <v>724</v>
      </c>
      <c r="C51" s="85"/>
      <c r="D51" s="86">
        <v>633013</v>
      </c>
      <c r="E51" s="87" t="s">
        <v>127</v>
      </c>
      <c r="F51" s="289">
        <v>1386</v>
      </c>
      <c r="G51" s="289"/>
      <c r="H51" s="289">
        <v>1000</v>
      </c>
      <c r="I51" s="289">
        <v>1000</v>
      </c>
      <c r="J51" s="519">
        <v>1000</v>
      </c>
      <c r="K51" s="291">
        <v>500</v>
      </c>
      <c r="L51" s="291">
        <v>500</v>
      </c>
    </row>
    <row r="52" spans="1:12" ht="12.75">
      <c r="A52" s="79" t="s">
        <v>142</v>
      </c>
      <c r="B52" s="95" t="s">
        <v>724</v>
      </c>
      <c r="C52" s="96"/>
      <c r="D52" s="97">
        <v>633013</v>
      </c>
      <c r="E52" s="98" t="s">
        <v>821</v>
      </c>
      <c r="F52" s="289"/>
      <c r="G52" s="289"/>
      <c r="H52" s="289">
        <v>7060</v>
      </c>
      <c r="I52" s="289">
        <v>0</v>
      </c>
      <c r="J52" s="519">
        <v>7060</v>
      </c>
      <c r="K52" s="291">
        <v>7200</v>
      </c>
      <c r="L52" s="291">
        <v>7200</v>
      </c>
    </row>
    <row r="53" spans="1:12" ht="13.5" thickBot="1">
      <c r="A53" s="79" t="s">
        <v>219</v>
      </c>
      <c r="B53" s="95" t="s">
        <v>724</v>
      </c>
      <c r="C53" s="96"/>
      <c r="D53" s="97">
        <v>637005</v>
      </c>
      <c r="E53" s="98" t="s">
        <v>129</v>
      </c>
      <c r="F53" s="289">
        <v>10132.8</v>
      </c>
      <c r="G53" s="289">
        <v>10154.88</v>
      </c>
      <c r="H53" s="289">
        <v>9500</v>
      </c>
      <c r="I53" s="289">
        <v>9500</v>
      </c>
      <c r="J53" s="524">
        <v>10400</v>
      </c>
      <c r="K53" s="291">
        <v>9500</v>
      </c>
      <c r="L53" s="291">
        <v>9500</v>
      </c>
    </row>
    <row r="54" spans="1:12" ht="13.5" thickBot="1">
      <c r="A54" s="79" t="s">
        <v>144</v>
      </c>
      <c r="B54" s="583" t="s">
        <v>779</v>
      </c>
      <c r="C54" s="96"/>
      <c r="D54" s="584">
        <v>633002</v>
      </c>
      <c r="E54" s="93" t="s">
        <v>900</v>
      </c>
      <c r="F54" s="289"/>
      <c r="G54" s="289">
        <v>755</v>
      </c>
      <c r="H54" s="289"/>
      <c r="I54" s="289"/>
      <c r="J54" s="524"/>
      <c r="K54" s="358"/>
      <c r="L54" s="358"/>
    </row>
    <row r="55" spans="1:12" ht="13.5" thickBot="1">
      <c r="A55" s="79" t="s">
        <v>220</v>
      </c>
      <c r="B55" s="99"/>
      <c r="C55" s="100" t="s">
        <v>110</v>
      </c>
      <c r="D55" s="652" t="s">
        <v>132</v>
      </c>
      <c r="E55" s="652"/>
      <c r="F55" s="288">
        <f aca="true" t="shared" si="12" ref="F55:L55">SUM(F56:F64)</f>
        <v>13153.799999999997</v>
      </c>
      <c r="G55" s="288">
        <f t="shared" si="12"/>
        <v>13240.550000000001</v>
      </c>
      <c r="H55" s="288">
        <f t="shared" si="12"/>
        <v>13050</v>
      </c>
      <c r="I55" s="288">
        <f t="shared" si="12"/>
        <v>13050</v>
      </c>
      <c r="J55" s="288">
        <f t="shared" si="12"/>
        <v>15360</v>
      </c>
      <c r="K55" s="288">
        <f t="shared" si="12"/>
        <v>16260</v>
      </c>
      <c r="L55" s="288">
        <f t="shared" si="12"/>
        <v>16260</v>
      </c>
    </row>
    <row r="56" spans="1:12" ht="12.75">
      <c r="A56" s="79" t="s">
        <v>146</v>
      </c>
      <c r="B56" s="101">
        <v>41</v>
      </c>
      <c r="C56" s="101"/>
      <c r="D56" s="102">
        <v>611</v>
      </c>
      <c r="E56" s="93" t="s">
        <v>81</v>
      </c>
      <c r="F56" s="289">
        <v>8723.71</v>
      </c>
      <c r="G56" s="289">
        <v>8297.91</v>
      </c>
      <c r="H56" s="289">
        <v>6500</v>
      </c>
      <c r="I56" s="289">
        <v>6500</v>
      </c>
      <c r="J56" s="519">
        <v>7600</v>
      </c>
      <c r="K56" s="291">
        <v>8000</v>
      </c>
      <c r="L56" s="291">
        <v>8000</v>
      </c>
    </row>
    <row r="57" spans="1:12" ht="13.5" thickBot="1">
      <c r="A57" s="79" t="s">
        <v>222</v>
      </c>
      <c r="B57" s="101">
        <v>41</v>
      </c>
      <c r="C57" s="101"/>
      <c r="D57" s="102">
        <v>612001</v>
      </c>
      <c r="E57" s="93" t="s">
        <v>306</v>
      </c>
      <c r="F57" s="289"/>
      <c r="G57" s="289"/>
      <c r="H57" s="289">
        <v>2600</v>
      </c>
      <c r="I57" s="289">
        <v>2600</v>
      </c>
      <c r="J57" s="519">
        <v>3000</v>
      </c>
      <c r="K57" s="291">
        <v>3000</v>
      </c>
      <c r="L57" s="291">
        <v>3000</v>
      </c>
    </row>
    <row r="58" spans="1:12" ht="13.5" thickBot="1">
      <c r="A58" s="79" t="s">
        <v>223</v>
      </c>
      <c r="B58" s="101">
        <v>41</v>
      </c>
      <c r="C58" s="101"/>
      <c r="D58" s="102">
        <v>614</v>
      </c>
      <c r="E58" s="93" t="s">
        <v>85</v>
      </c>
      <c r="F58" s="289"/>
      <c r="G58" s="289"/>
      <c r="H58" s="289">
        <v>200</v>
      </c>
      <c r="I58" s="289">
        <v>200</v>
      </c>
      <c r="J58" s="519">
        <v>300</v>
      </c>
      <c r="K58" s="291">
        <v>300</v>
      </c>
      <c r="L58" s="291">
        <v>300</v>
      </c>
    </row>
    <row r="59" spans="1:12" ht="13.5" thickBot="1">
      <c r="A59" s="79" t="s">
        <v>225</v>
      </c>
      <c r="B59" s="101">
        <v>41</v>
      </c>
      <c r="C59" s="101"/>
      <c r="D59" s="102">
        <v>620</v>
      </c>
      <c r="E59" s="93" t="s">
        <v>87</v>
      </c>
      <c r="F59" s="289">
        <v>3057.05</v>
      </c>
      <c r="G59" s="289">
        <v>3752.67</v>
      </c>
      <c r="H59" s="289">
        <v>2800</v>
      </c>
      <c r="I59" s="289">
        <v>2800</v>
      </c>
      <c r="J59" s="519">
        <v>3800</v>
      </c>
      <c r="K59" s="291">
        <v>3800</v>
      </c>
      <c r="L59" s="291">
        <v>3800</v>
      </c>
    </row>
    <row r="60" spans="1:12" ht="12.75">
      <c r="A60" s="79" t="s">
        <v>227</v>
      </c>
      <c r="B60" s="101">
        <v>41</v>
      </c>
      <c r="C60" s="101"/>
      <c r="D60" s="102">
        <v>637014</v>
      </c>
      <c r="E60" s="93" t="s">
        <v>93</v>
      </c>
      <c r="F60" s="289">
        <v>348.48</v>
      </c>
      <c r="G60" s="289">
        <v>371.36</v>
      </c>
      <c r="H60" s="289">
        <v>450</v>
      </c>
      <c r="I60" s="289">
        <v>450</v>
      </c>
      <c r="J60" s="519">
        <v>460</v>
      </c>
      <c r="K60" s="291">
        <v>460</v>
      </c>
      <c r="L60" s="291">
        <v>460</v>
      </c>
    </row>
    <row r="61" spans="1:12" ht="12.75">
      <c r="A61" s="79" t="s">
        <v>228</v>
      </c>
      <c r="B61" s="101">
        <v>41</v>
      </c>
      <c r="C61" s="101"/>
      <c r="D61" s="103">
        <v>631002</v>
      </c>
      <c r="E61" s="93" t="s">
        <v>137</v>
      </c>
      <c r="F61" s="289">
        <v>0</v>
      </c>
      <c r="G61" s="289"/>
      <c r="H61" s="289"/>
      <c r="I61" s="289"/>
      <c r="J61" s="519"/>
      <c r="K61" s="291">
        <v>0</v>
      </c>
      <c r="L61" s="291"/>
    </row>
    <row r="62" spans="1:12" ht="12.75">
      <c r="A62" s="79" t="s">
        <v>231</v>
      </c>
      <c r="B62" s="101">
        <v>41</v>
      </c>
      <c r="C62" s="101"/>
      <c r="D62" s="103">
        <v>633006</v>
      </c>
      <c r="E62" s="93" t="s">
        <v>143</v>
      </c>
      <c r="F62" s="289">
        <v>0</v>
      </c>
      <c r="G62" s="289"/>
      <c r="H62" s="289"/>
      <c r="I62" s="289"/>
      <c r="J62" s="519"/>
      <c r="K62" s="291">
        <v>0</v>
      </c>
      <c r="L62" s="291"/>
    </row>
    <row r="63" spans="1:12" ht="12.75">
      <c r="A63" s="79" t="s">
        <v>233</v>
      </c>
      <c r="B63" s="101">
        <v>41</v>
      </c>
      <c r="C63" s="101"/>
      <c r="D63" s="103">
        <v>637004</v>
      </c>
      <c r="E63" s="93" t="s">
        <v>145</v>
      </c>
      <c r="F63" s="289">
        <v>798.96</v>
      </c>
      <c r="G63" s="289">
        <v>680.83</v>
      </c>
      <c r="H63" s="289">
        <v>500</v>
      </c>
      <c r="I63" s="289">
        <v>500</v>
      </c>
      <c r="J63" s="519"/>
      <c r="K63" s="291">
        <v>500</v>
      </c>
      <c r="L63" s="291">
        <v>500</v>
      </c>
    </row>
    <row r="64" spans="1:12" ht="12.75">
      <c r="A64" s="79" t="s">
        <v>234</v>
      </c>
      <c r="B64" s="101">
        <v>41</v>
      </c>
      <c r="C64" s="101"/>
      <c r="D64" s="103">
        <v>642015</v>
      </c>
      <c r="E64" s="93" t="s">
        <v>91</v>
      </c>
      <c r="F64" s="289">
        <v>225.6</v>
      </c>
      <c r="G64" s="289">
        <v>137.78</v>
      </c>
      <c r="H64" s="289"/>
      <c r="I64" s="289">
        <v>0</v>
      </c>
      <c r="J64" s="519">
        <v>200</v>
      </c>
      <c r="K64" s="291">
        <v>200</v>
      </c>
      <c r="L64" s="291">
        <v>200</v>
      </c>
    </row>
    <row r="65" spans="1:12" ht="12.75">
      <c r="A65" s="104"/>
      <c r="B65" s="104"/>
      <c r="C65" s="104"/>
      <c r="D65" s="105"/>
      <c r="E65" s="104"/>
      <c r="F65" s="76"/>
      <c r="G65" s="76"/>
      <c r="H65" s="76"/>
      <c r="I65" s="76"/>
      <c r="J65" s="76"/>
      <c r="K65" s="76"/>
      <c r="L65" s="76"/>
    </row>
    <row r="66" spans="1:12" ht="12.75">
      <c r="A66" s="104"/>
      <c r="B66" s="104"/>
      <c r="C66" s="104"/>
      <c r="D66" s="105"/>
      <c r="E66" s="104"/>
      <c r="F66" s="76"/>
      <c r="G66" s="76"/>
      <c r="H66" s="76"/>
      <c r="I66" s="76"/>
      <c r="J66" s="76"/>
      <c r="K66" s="76"/>
      <c r="L66" s="76"/>
    </row>
    <row r="67" spans="1:12" ht="12.75">
      <c r="A67" s="104"/>
      <c r="B67" s="104"/>
      <c r="C67" s="104"/>
      <c r="D67" s="105"/>
      <c r="E67" s="104"/>
      <c r="F67" s="76"/>
      <c r="G67" s="76"/>
      <c r="H67" s="76"/>
      <c r="I67" s="76"/>
      <c r="J67" s="76"/>
      <c r="K67" s="76"/>
      <c r="L67" s="76"/>
    </row>
    <row r="68" spans="1:12" ht="12.75">
      <c r="A68" s="104"/>
      <c r="B68" s="104"/>
      <c r="C68" s="104"/>
      <c r="D68" s="105"/>
      <c r="E68" s="104"/>
      <c r="F68" s="76"/>
      <c r="G68" s="76"/>
      <c r="H68" s="76"/>
      <c r="I68" s="76"/>
      <c r="J68" s="76"/>
      <c r="K68" s="76"/>
      <c r="L68" s="76"/>
    </row>
    <row r="69" spans="1:12" ht="12.75">
      <c r="A69" s="104"/>
      <c r="B69" s="104"/>
      <c r="C69" s="104"/>
      <c r="D69" s="105"/>
      <c r="E69" s="104"/>
      <c r="F69" s="76"/>
      <c r="G69" s="76"/>
      <c r="H69" s="76"/>
      <c r="I69" s="76"/>
      <c r="J69" s="76"/>
      <c r="K69" s="76"/>
      <c r="L69" s="76"/>
    </row>
    <row r="70" spans="1:12" ht="12.75">
      <c r="A70" s="104"/>
      <c r="B70" s="104"/>
      <c r="C70" s="104"/>
      <c r="D70" s="105"/>
      <c r="E70" s="104"/>
      <c r="F70" s="76"/>
      <c r="G70" s="76"/>
      <c r="H70" s="76"/>
      <c r="I70" s="76"/>
      <c r="J70" s="76"/>
      <c r="K70" s="76"/>
      <c r="L70" s="76"/>
    </row>
    <row r="71" spans="1:12" ht="12.75">
      <c r="A71" s="104"/>
      <c r="B71" s="104"/>
      <c r="C71" s="104"/>
      <c r="D71" s="105"/>
      <c r="E71" s="104"/>
      <c r="F71" s="76"/>
      <c r="G71" s="76"/>
      <c r="H71" s="76"/>
      <c r="I71" s="76"/>
      <c r="J71" s="76"/>
      <c r="K71" s="76"/>
      <c r="L71" s="76"/>
    </row>
    <row r="72" spans="1:12" ht="12.75">
      <c r="A72" s="104"/>
      <c r="B72" s="104"/>
      <c r="C72" s="104"/>
      <c r="D72" s="105"/>
      <c r="E72" s="104"/>
      <c r="F72" s="76"/>
      <c r="G72" s="76"/>
      <c r="H72" s="76"/>
      <c r="I72" s="76"/>
      <c r="J72" s="76"/>
      <c r="K72" s="76"/>
      <c r="L72" s="76"/>
    </row>
    <row r="73" spans="1:12" ht="12.75">
      <c r="A73" s="104"/>
      <c r="B73" s="104"/>
      <c r="C73" s="104"/>
      <c r="D73" s="105"/>
      <c r="E73" s="104"/>
      <c r="F73" s="76"/>
      <c r="G73" s="76"/>
      <c r="H73" s="76"/>
      <c r="I73" s="76"/>
      <c r="J73" s="76"/>
      <c r="K73" s="76"/>
      <c r="L73" s="76"/>
    </row>
    <row r="74" spans="1:12" ht="12.75">
      <c r="A74" s="104"/>
      <c r="B74" s="104"/>
      <c r="C74" s="104"/>
      <c r="D74" s="105"/>
      <c r="E74" s="104"/>
      <c r="F74" s="76"/>
      <c r="G74" s="76"/>
      <c r="H74" s="76"/>
      <c r="I74" s="76"/>
      <c r="J74" s="76"/>
      <c r="K74" s="76"/>
      <c r="L74" s="76"/>
    </row>
    <row r="75" spans="1:12" ht="12.75">
      <c r="A75" s="104"/>
      <c r="B75" s="104"/>
      <c r="C75" s="104"/>
      <c r="D75" s="105"/>
      <c r="E75" s="104"/>
      <c r="F75" s="76"/>
      <c r="G75" s="76"/>
      <c r="H75" s="76"/>
      <c r="I75" s="76"/>
      <c r="J75" s="76"/>
      <c r="K75" s="76"/>
      <c r="L75" s="76"/>
    </row>
    <row r="76" spans="1:12" ht="12.75">
      <c r="A76" s="104"/>
      <c r="B76" s="104"/>
      <c r="C76" s="104"/>
      <c r="D76" s="105"/>
      <c r="E76" s="104"/>
      <c r="F76" s="76"/>
      <c r="G76" s="76"/>
      <c r="H76" s="76"/>
      <c r="I76" s="76"/>
      <c r="J76" s="76"/>
      <c r="K76" s="76"/>
      <c r="L76" s="76"/>
    </row>
    <row r="77" spans="1:12" ht="12.75">
      <c r="A77" s="104"/>
      <c r="B77" s="104"/>
      <c r="C77" s="104"/>
      <c r="D77" s="105"/>
      <c r="E77" s="104"/>
      <c r="F77" s="76"/>
      <c r="G77" s="76"/>
      <c r="H77" s="76"/>
      <c r="I77" s="76"/>
      <c r="J77" s="76"/>
      <c r="K77" s="76"/>
      <c r="L77" s="76"/>
    </row>
    <row r="78" spans="1:12" ht="12.75">
      <c r="A78" s="104"/>
      <c r="B78" s="104"/>
      <c r="C78" s="104"/>
      <c r="D78" s="105"/>
      <c r="E78" s="104"/>
      <c r="F78" s="76"/>
      <c r="G78" s="76"/>
      <c r="H78" s="76"/>
      <c r="I78" s="76"/>
      <c r="J78" s="76"/>
      <c r="K78" s="76"/>
      <c r="L78" s="76"/>
    </row>
    <row r="79" spans="1:12" ht="12.75">
      <c r="A79" s="104"/>
      <c r="B79" s="104"/>
      <c r="C79" s="104"/>
      <c r="D79" s="105"/>
      <c r="E79" s="104"/>
      <c r="F79" s="76"/>
      <c r="G79" s="76"/>
      <c r="H79" s="76"/>
      <c r="I79" s="76"/>
      <c r="J79" s="76"/>
      <c r="K79" s="76"/>
      <c r="L79" s="76"/>
    </row>
    <row r="80" spans="1:12" ht="12.75">
      <c r="A80" s="104"/>
      <c r="B80" s="104"/>
      <c r="C80" s="104"/>
      <c r="D80" s="105"/>
      <c r="E80" s="104"/>
      <c r="F80" s="76"/>
      <c r="G80" s="76"/>
      <c r="H80" s="76"/>
      <c r="I80" s="76"/>
      <c r="J80" s="76"/>
      <c r="K80" s="76"/>
      <c r="L80" s="76"/>
    </row>
    <row r="81" spans="1:12" ht="12.75">
      <c r="A81" s="104"/>
      <c r="B81" s="104"/>
      <c r="C81" s="104"/>
      <c r="D81" s="105"/>
      <c r="E81" s="104"/>
      <c r="F81" s="76"/>
      <c r="G81" s="76"/>
      <c r="H81" s="76"/>
      <c r="I81" s="76"/>
      <c r="J81" s="76"/>
      <c r="K81" s="76"/>
      <c r="L81" s="76"/>
    </row>
    <row r="82" spans="1:12" ht="12.75">
      <c r="A82" s="104"/>
      <c r="B82" s="104"/>
      <c r="C82" s="104"/>
      <c r="D82" s="105"/>
      <c r="E82" s="104"/>
      <c r="F82" s="76"/>
      <c r="G82" s="76"/>
      <c r="H82" s="76"/>
      <c r="I82" s="76"/>
      <c r="J82" s="76"/>
      <c r="K82" s="76"/>
      <c r="L82" s="76"/>
    </row>
    <row r="83" spans="1:12" ht="12.75">
      <c r="A83" s="104"/>
      <c r="B83" s="104"/>
      <c r="C83" s="104"/>
      <c r="D83" s="105"/>
      <c r="E83" s="104"/>
      <c r="F83" s="76"/>
      <c r="G83" s="76"/>
      <c r="H83" s="76"/>
      <c r="I83" s="76"/>
      <c r="J83" s="76"/>
      <c r="K83" s="76"/>
      <c r="L83" s="76"/>
    </row>
    <row r="84" spans="1:12" ht="12.75">
      <c r="A84" s="104"/>
      <c r="B84" s="104"/>
      <c r="C84" s="104"/>
      <c r="D84" s="105"/>
      <c r="E84" s="104"/>
      <c r="F84" s="76"/>
      <c r="G84" s="76"/>
      <c r="H84" s="76"/>
      <c r="I84" s="76"/>
      <c r="J84" s="76"/>
      <c r="K84" s="76"/>
      <c r="L84" s="76"/>
    </row>
    <row r="85" spans="1:12" ht="12.75">
      <c r="A85" s="104"/>
      <c r="B85" s="104"/>
      <c r="C85" s="104"/>
      <c r="D85" s="105"/>
      <c r="E85" s="104"/>
      <c r="F85" s="76"/>
      <c r="G85" s="76"/>
      <c r="H85" s="76"/>
      <c r="I85" s="76"/>
      <c r="J85" s="76"/>
      <c r="K85" s="76"/>
      <c r="L85" s="76"/>
    </row>
    <row r="86" spans="1:12" ht="12.75">
      <c r="A86" s="104"/>
      <c r="B86" s="104"/>
      <c r="C86" s="104"/>
      <c r="D86" s="105"/>
      <c r="E86" s="104"/>
      <c r="F86" s="76"/>
      <c r="G86" s="76"/>
      <c r="H86" s="76"/>
      <c r="I86" s="76"/>
      <c r="J86" s="76"/>
      <c r="K86" s="76"/>
      <c r="L86" s="76"/>
    </row>
    <row r="87" spans="1:12" ht="12.75">
      <c r="A87" s="104"/>
      <c r="B87" s="104"/>
      <c r="C87" s="104"/>
      <c r="D87" s="105"/>
      <c r="E87" s="104"/>
      <c r="F87" s="76"/>
      <c r="G87" s="76"/>
      <c r="H87" s="76"/>
      <c r="I87" s="76"/>
      <c r="J87" s="76"/>
      <c r="K87" s="76"/>
      <c r="L87" s="76"/>
    </row>
    <row r="88" spans="1:12" ht="12.75">
      <c r="A88" s="104"/>
      <c r="B88" s="104"/>
      <c r="C88" s="104"/>
      <c r="D88" s="105"/>
      <c r="E88" s="104"/>
      <c r="F88" s="76"/>
      <c r="G88" s="76"/>
      <c r="H88" s="76"/>
      <c r="I88" s="76"/>
      <c r="J88" s="76"/>
      <c r="K88" s="76"/>
      <c r="L88" s="76"/>
    </row>
    <row r="89" spans="1:12" ht="12.75">
      <c r="A89" s="104"/>
      <c r="B89" s="104"/>
      <c r="C89" s="104"/>
      <c r="D89" s="105"/>
      <c r="E89" s="104"/>
      <c r="F89" s="76"/>
      <c r="G89" s="76"/>
      <c r="H89" s="76"/>
      <c r="I89" s="76"/>
      <c r="J89" s="76"/>
      <c r="K89" s="76"/>
      <c r="L89" s="76"/>
    </row>
    <row r="90" spans="1:12" ht="12.75">
      <c r="A90" s="104"/>
      <c r="B90" s="104"/>
      <c r="C90" s="104"/>
      <c r="D90" s="105"/>
      <c r="E90" s="104"/>
      <c r="F90" s="76"/>
      <c r="G90" s="76"/>
      <c r="H90" s="76"/>
      <c r="I90" s="76"/>
      <c r="J90" s="76"/>
      <c r="K90" s="76"/>
      <c r="L90" s="76"/>
    </row>
    <row r="91" spans="1:12" ht="12.75">
      <c r="A91" s="104"/>
      <c r="B91" s="104"/>
      <c r="C91" s="104"/>
      <c r="D91" s="105"/>
      <c r="E91" s="104"/>
      <c r="F91" s="76"/>
      <c r="G91" s="76"/>
      <c r="H91" s="76"/>
      <c r="I91" s="76"/>
      <c r="J91" s="76"/>
      <c r="K91" s="76"/>
      <c r="L91" s="76"/>
    </row>
    <row r="92" spans="1:12" ht="12.75">
      <c r="A92" s="104"/>
      <c r="B92" s="104"/>
      <c r="C92" s="104"/>
      <c r="D92" s="105"/>
      <c r="E92" s="104"/>
      <c r="F92" s="76"/>
      <c r="G92" s="76"/>
      <c r="H92" s="76"/>
      <c r="I92" s="76"/>
      <c r="J92" s="76"/>
      <c r="K92" s="76"/>
      <c r="L92" s="76"/>
    </row>
    <row r="93" spans="1:12" ht="12.75">
      <c r="A93" s="104"/>
      <c r="B93" s="104"/>
      <c r="C93" s="104"/>
      <c r="D93" s="105"/>
      <c r="E93" s="104"/>
      <c r="F93" s="76"/>
      <c r="G93" s="76"/>
      <c r="H93" s="76"/>
      <c r="I93" s="76"/>
      <c r="J93" s="76"/>
      <c r="K93" s="76"/>
      <c r="L93" s="76"/>
    </row>
    <row r="94" spans="1:12" ht="12.75">
      <c r="A94" s="104"/>
      <c r="B94" s="104"/>
      <c r="C94" s="104"/>
      <c r="D94" s="105"/>
      <c r="E94" s="104"/>
      <c r="F94" s="76"/>
      <c r="G94" s="76"/>
      <c r="H94" s="76"/>
      <c r="I94" s="76"/>
      <c r="J94" s="76"/>
      <c r="K94" s="76"/>
      <c r="L94" s="76"/>
    </row>
    <row r="95" spans="1:12" ht="12.75">
      <c r="A95" s="104"/>
      <c r="B95" s="104"/>
      <c r="C95" s="104"/>
      <c r="D95" s="105"/>
      <c r="E95" s="104"/>
      <c r="F95" s="76"/>
      <c r="G95" s="76"/>
      <c r="H95" s="76"/>
      <c r="I95" s="76"/>
      <c r="J95" s="76"/>
      <c r="K95" s="76"/>
      <c r="L95" s="76"/>
    </row>
    <row r="96" spans="1:12" ht="12.75">
      <c r="A96" s="104"/>
      <c r="B96" s="104"/>
      <c r="C96" s="104"/>
      <c r="D96" s="105"/>
      <c r="E96" s="104"/>
      <c r="F96" s="76"/>
      <c r="G96" s="76"/>
      <c r="H96" s="76"/>
      <c r="I96" s="76"/>
      <c r="J96" s="76"/>
      <c r="K96" s="76"/>
      <c r="L96" s="76"/>
    </row>
    <row r="97" spans="1:12" ht="12.75">
      <c r="A97" s="104"/>
      <c r="B97" s="104"/>
      <c r="C97" s="104"/>
      <c r="D97" s="105"/>
      <c r="E97" s="104"/>
      <c r="F97" s="76"/>
      <c r="G97" s="76"/>
      <c r="H97" s="76"/>
      <c r="I97" s="76"/>
      <c r="J97" s="76"/>
      <c r="K97" s="76"/>
      <c r="L97" s="76"/>
    </row>
    <row r="98" spans="1:12" ht="12.75">
      <c r="A98" s="104"/>
      <c r="B98" s="104"/>
      <c r="C98" s="104"/>
      <c r="D98" s="105"/>
      <c r="E98" s="104"/>
      <c r="F98" s="76"/>
      <c r="G98" s="76"/>
      <c r="H98" s="76"/>
      <c r="I98" s="76"/>
      <c r="J98" s="76"/>
      <c r="K98" s="76"/>
      <c r="L98" s="76"/>
    </row>
    <row r="99" spans="1:12" ht="12.75">
      <c r="A99" s="104"/>
      <c r="B99" s="104"/>
      <c r="C99" s="104"/>
      <c r="D99" s="105"/>
      <c r="E99" s="104"/>
      <c r="F99" s="76"/>
      <c r="G99" s="76"/>
      <c r="H99" s="76"/>
      <c r="I99" s="76"/>
      <c r="J99" s="76"/>
      <c r="K99" s="76"/>
      <c r="L99" s="76"/>
    </row>
    <row r="100" spans="1:12" ht="12.75">
      <c r="A100" s="104"/>
      <c r="B100" s="104"/>
      <c r="C100" s="104"/>
      <c r="D100" s="105"/>
      <c r="E100" s="104"/>
      <c r="F100" s="76"/>
      <c r="G100" s="76"/>
      <c r="H100" s="76"/>
      <c r="I100" s="76"/>
      <c r="J100" s="76"/>
      <c r="K100" s="76"/>
      <c r="L100" s="76"/>
    </row>
    <row r="101" spans="1:12" ht="12.75">
      <c r="A101" s="104"/>
      <c r="B101" s="104"/>
      <c r="C101" s="104"/>
      <c r="D101" s="105"/>
      <c r="E101" s="104"/>
      <c r="F101" s="76"/>
      <c r="G101" s="76"/>
      <c r="H101" s="76"/>
      <c r="I101" s="76"/>
      <c r="J101" s="76"/>
      <c r="K101" s="76"/>
      <c r="L101" s="76"/>
    </row>
    <row r="102" spans="1:12" ht="12.75">
      <c r="A102" s="104"/>
      <c r="B102" s="104"/>
      <c r="C102" s="104"/>
      <c r="D102" s="105"/>
      <c r="E102" s="104"/>
      <c r="F102" s="76"/>
      <c r="G102" s="76"/>
      <c r="H102" s="76"/>
      <c r="I102" s="76"/>
      <c r="J102" s="76"/>
      <c r="K102" s="76"/>
      <c r="L102" s="76"/>
    </row>
    <row r="103" spans="1:12" ht="12.75">
      <c r="A103" s="104"/>
      <c r="B103" s="104"/>
      <c r="C103" s="104"/>
      <c r="D103" s="105"/>
      <c r="E103" s="104"/>
      <c r="F103" s="76"/>
      <c r="G103" s="76"/>
      <c r="H103" s="76"/>
      <c r="I103" s="76"/>
      <c r="J103" s="76"/>
      <c r="K103" s="76"/>
      <c r="L103" s="76"/>
    </row>
    <row r="104" spans="1:12" ht="12.75">
      <c r="A104" s="104"/>
      <c r="B104" s="104"/>
      <c r="C104" s="104"/>
      <c r="D104" s="105"/>
      <c r="E104" s="104"/>
      <c r="F104" s="76"/>
      <c r="G104" s="76"/>
      <c r="H104" s="76"/>
      <c r="I104" s="76"/>
      <c r="J104" s="76"/>
      <c r="K104" s="76"/>
      <c r="L104" s="76"/>
    </row>
    <row r="105" spans="1:12" ht="12.75">
      <c r="A105" s="104"/>
      <c r="B105" s="104"/>
      <c r="C105" s="104"/>
      <c r="D105" s="105"/>
      <c r="E105" s="104"/>
      <c r="F105" s="76"/>
      <c r="G105" s="76"/>
      <c r="H105" s="76"/>
      <c r="I105" s="76"/>
      <c r="J105" s="76"/>
      <c r="K105" s="76"/>
      <c r="L105" s="76"/>
    </row>
    <row r="106" spans="1:12" ht="12.75">
      <c r="A106" s="104"/>
      <c r="B106" s="104"/>
      <c r="C106" s="104"/>
      <c r="D106" s="105"/>
      <c r="E106" s="104"/>
      <c r="F106" s="76"/>
      <c r="G106" s="76"/>
      <c r="H106" s="76"/>
      <c r="I106" s="76"/>
      <c r="J106" s="76"/>
      <c r="K106" s="76"/>
      <c r="L106" s="76"/>
    </row>
    <row r="107" spans="1:12" ht="12.75">
      <c r="A107" s="104"/>
      <c r="B107" s="104"/>
      <c r="C107" s="104"/>
      <c r="D107" s="105"/>
      <c r="E107" s="104"/>
      <c r="F107" s="76"/>
      <c r="G107" s="76"/>
      <c r="H107" s="76"/>
      <c r="I107" s="76"/>
      <c r="J107" s="76"/>
      <c r="K107" s="76"/>
      <c r="L107" s="76"/>
    </row>
    <row r="108" spans="1:12" ht="12.75">
      <c r="A108" s="104"/>
      <c r="B108" s="104"/>
      <c r="C108" s="104"/>
      <c r="D108" s="105"/>
      <c r="E108" s="104"/>
      <c r="F108" s="76"/>
      <c r="G108" s="76"/>
      <c r="H108" s="76"/>
      <c r="I108" s="76"/>
      <c r="J108" s="76"/>
      <c r="K108" s="76"/>
      <c r="L108" s="76"/>
    </row>
    <row r="109" spans="1:12" ht="12.75">
      <c r="A109" s="104"/>
      <c r="B109" s="104"/>
      <c r="C109" s="104"/>
      <c r="D109" s="105"/>
      <c r="E109" s="104"/>
      <c r="F109" s="76"/>
      <c r="G109" s="76"/>
      <c r="H109" s="76"/>
      <c r="I109" s="76"/>
      <c r="J109" s="76"/>
      <c r="K109" s="76"/>
      <c r="L109" s="76"/>
    </row>
    <row r="110" spans="1:12" ht="12.75">
      <c r="A110" s="104"/>
      <c r="B110" s="104"/>
      <c r="C110" s="104"/>
      <c r="D110" s="105"/>
      <c r="E110" s="104"/>
      <c r="F110" s="76"/>
      <c r="G110" s="76"/>
      <c r="H110" s="76"/>
      <c r="I110" s="76"/>
      <c r="J110" s="76"/>
      <c r="K110" s="76"/>
      <c r="L110" s="76"/>
    </row>
    <row r="111" spans="1:12" ht="12.75">
      <c r="A111" s="104"/>
      <c r="B111" s="104"/>
      <c r="C111" s="104"/>
      <c r="D111" s="105"/>
      <c r="E111" s="104"/>
      <c r="F111" s="76"/>
      <c r="G111" s="76"/>
      <c r="H111" s="76"/>
      <c r="I111" s="76"/>
      <c r="J111" s="76"/>
      <c r="K111" s="76"/>
      <c r="L111" s="76"/>
    </row>
    <row r="112" spans="1:12" ht="12.75">
      <c r="A112" s="104"/>
      <c r="B112" s="104"/>
      <c r="C112" s="104"/>
      <c r="D112" s="105"/>
      <c r="E112" s="104"/>
      <c r="F112" s="76"/>
      <c r="G112" s="76"/>
      <c r="H112" s="76"/>
      <c r="I112" s="76"/>
      <c r="J112" s="76"/>
      <c r="K112" s="76"/>
      <c r="L112" s="76"/>
    </row>
    <row r="113" spans="1:12" ht="12.75">
      <c r="A113" s="104"/>
      <c r="B113" s="104"/>
      <c r="C113" s="104"/>
      <c r="D113" s="105"/>
      <c r="E113" s="104"/>
      <c r="F113" s="76"/>
      <c r="G113" s="76"/>
      <c r="H113" s="76"/>
      <c r="I113" s="76"/>
      <c r="J113" s="76"/>
      <c r="K113" s="76"/>
      <c r="L113" s="76"/>
    </row>
    <row r="114" spans="1:12" ht="12.75">
      <c r="A114" s="104"/>
      <c r="B114" s="104"/>
      <c r="C114" s="104"/>
      <c r="D114" s="105"/>
      <c r="E114" s="104"/>
      <c r="F114" s="76"/>
      <c r="G114" s="76"/>
      <c r="H114" s="76"/>
      <c r="I114" s="76"/>
      <c r="J114" s="76"/>
      <c r="K114" s="76"/>
      <c r="L114" s="76"/>
    </row>
    <row r="115" spans="1:12" ht="12.75">
      <c r="A115" s="104"/>
      <c r="B115" s="104"/>
      <c r="C115" s="104"/>
      <c r="D115" s="105"/>
      <c r="E115" s="104"/>
      <c r="F115" s="76"/>
      <c r="G115" s="76"/>
      <c r="H115" s="76"/>
      <c r="I115" s="76"/>
      <c r="J115" s="76"/>
      <c r="K115" s="76"/>
      <c r="L115" s="76"/>
    </row>
    <row r="116" spans="1:12" ht="12.75">
      <c r="A116" s="104"/>
      <c r="B116" s="104"/>
      <c r="C116" s="104"/>
      <c r="D116" s="105"/>
      <c r="E116" s="104"/>
      <c r="F116" s="76"/>
      <c r="G116" s="76"/>
      <c r="H116" s="76"/>
      <c r="I116" s="76"/>
      <c r="J116" s="76"/>
      <c r="K116" s="76"/>
      <c r="L116" s="76"/>
    </row>
    <row r="117" spans="1:12" ht="12.75">
      <c r="A117" s="104"/>
      <c r="B117" s="104"/>
      <c r="C117" s="104"/>
      <c r="D117" s="105"/>
      <c r="E117" s="104"/>
      <c r="F117" s="76"/>
      <c r="G117" s="76"/>
      <c r="H117" s="76"/>
      <c r="I117" s="76"/>
      <c r="J117" s="76"/>
      <c r="K117" s="76"/>
      <c r="L117" s="76"/>
    </row>
    <row r="118" spans="1:12" ht="12.75">
      <c r="A118" s="104"/>
      <c r="B118" s="104"/>
      <c r="C118" s="104"/>
      <c r="D118" s="105"/>
      <c r="E118" s="104"/>
      <c r="F118" s="76"/>
      <c r="G118" s="76"/>
      <c r="H118" s="76"/>
      <c r="I118" s="76"/>
      <c r="J118" s="76"/>
      <c r="K118" s="76"/>
      <c r="L118" s="76"/>
    </row>
    <row r="119" spans="1:12" ht="12.75">
      <c r="A119" s="104"/>
      <c r="B119" s="104"/>
      <c r="C119" s="104"/>
      <c r="D119" s="105"/>
      <c r="E119" s="104"/>
      <c r="F119" s="76"/>
      <c r="G119" s="76"/>
      <c r="H119" s="76"/>
      <c r="I119" s="76"/>
      <c r="J119" s="76"/>
      <c r="K119" s="76"/>
      <c r="L119" s="76"/>
    </row>
    <row r="120" spans="1:12" ht="12.75">
      <c r="A120" s="104"/>
      <c r="B120" s="104"/>
      <c r="C120" s="104"/>
      <c r="D120" s="105"/>
      <c r="E120" s="104"/>
      <c r="F120" s="76"/>
      <c r="G120" s="76"/>
      <c r="H120" s="76"/>
      <c r="I120" s="76"/>
      <c r="J120" s="76"/>
      <c r="K120" s="76"/>
      <c r="L120" s="76"/>
    </row>
    <row r="121" spans="1:12" ht="12.75">
      <c r="A121" s="104"/>
      <c r="B121" s="104"/>
      <c r="C121" s="104"/>
      <c r="D121" s="105"/>
      <c r="E121" s="104"/>
      <c r="F121" s="76"/>
      <c r="G121" s="76"/>
      <c r="H121" s="76"/>
      <c r="I121" s="76"/>
      <c r="J121" s="76"/>
      <c r="K121" s="76"/>
      <c r="L121" s="76"/>
    </row>
    <row r="122" spans="1:12" ht="12.75">
      <c r="A122" s="104"/>
      <c r="B122" s="104"/>
      <c r="C122" s="104"/>
      <c r="D122" s="105"/>
      <c r="E122" s="104"/>
      <c r="F122" s="76"/>
      <c r="G122" s="76"/>
      <c r="H122" s="76"/>
      <c r="I122" s="76"/>
      <c r="J122" s="76"/>
      <c r="K122" s="76"/>
      <c r="L122" s="76"/>
    </row>
    <row r="123" spans="1:12" ht="12.75">
      <c r="A123" s="104"/>
      <c r="B123" s="104"/>
      <c r="C123" s="104"/>
      <c r="D123" s="105"/>
      <c r="E123" s="104"/>
      <c r="F123" s="76"/>
      <c r="G123" s="76"/>
      <c r="H123" s="76"/>
      <c r="I123" s="76"/>
      <c r="J123" s="76"/>
      <c r="K123" s="76"/>
      <c r="L123" s="76"/>
    </row>
    <row r="124" spans="1:12" ht="12.75">
      <c r="A124" s="104"/>
      <c r="B124" s="104"/>
      <c r="C124" s="104"/>
      <c r="D124" s="105"/>
      <c r="E124" s="104"/>
      <c r="F124" s="76"/>
      <c r="G124" s="76"/>
      <c r="H124" s="76"/>
      <c r="I124" s="76"/>
      <c r="J124" s="76"/>
      <c r="K124" s="76"/>
      <c r="L124" s="76"/>
    </row>
    <row r="125" spans="1:12" ht="12.75">
      <c r="A125" s="104"/>
      <c r="B125" s="104"/>
      <c r="C125" s="104"/>
      <c r="D125" s="105"/>
      <c r="E125" s="104"/>
      <c r="F125" s="76"/>
      <c r="G125" s="76"/>
      <c r="H125" s="76"/>
      <c r="I125" s="76"/>
      <c r="J125" s="76"/>
      <c r="K125" s="76"/>
      <c r="L125" s="76"/>
    </row>
    <row r="126" spans="1:12" ht="12.75">
      <c r="A126" s="104"/>
      <c r="B126" s="104"/>
      <c r="C126" s="104"/>
      <c r="D126" s="105"/>
      <c r="E126" s="104"/>
      <c r="F126" s="76"/>
      <c r="G126" s="76"/>
      <c r="H126" s="76"/>
      <c r="I126" s="76"/>
      <c r="J126" s="76"/>
      <c r="K126" s="76"/>
      <c r="L126" s="76"/>
    </row>
    <row r="127" spans="1:12" ht="12.75">
      <c r="A127" s="104"/>
      <c r="B127" s="104"/>
      <c r="C127" s="104"/>
      <c r="D127" s="105"/>
      <c r="E127" s="104"/>
      <c r="F127" s="76"/>
      <c r="G127" s="76"/>
      <c r="H127" s="76"/>
      <c r="I127" s="76"/>
      <c r="J127" s="76"/>
      <c r="K127" s="76"/>
      <c r="L127" s="76"/>
    </row>
    <row r="128" spans="1:12" ht="12.75">
      <c r="A128" s="104"/>
      <c r="B128" s="104"/>
      <c r="C128" s="104"/>
      <c r="D128" s="105"/>
      <c r="E128" s="104"/>
      <c r="F128" s="76"/>
      <c r="G128" s="76"/>
      <c r="H128" s="76"/>
      <c r="I128" s="76"/>
      <c r="J128" s="76"/>
      <c r="K128" s="76"/>
      <c r="L128" s="76"/>
    </row>
    <row r="129" spans="1:12" ht="12.75">
      <c r="A129" s="104"/>
      <c r="B129" s="104"/>
      <c r="C129" s="104"/>
      <c r="D129" s="105"/>
      <c r="E129" s="104"/>
      <c r="F129" s="76"/>
      <c r="G129" s="76"/>
      <c r="H129" s="76"/>
      <c r="I129" s="76"/>
      <c r="J129" s="76"/>
      <c r="K129" s="76"/>
      <c r="L129" s="76"/>
    </row>
    <row r="130" spans="1:12" ht="12.75">
      <c r="A130" s="104"/>
      <c r="B130" s="104"/>
      <c r="C130" s="104"/>
      <c r="D130" s="105"/>
      <c r="E130" s="104"/>
      <c r="F130" s="76"/>
      <c r="G130" s="76"/>
      <c r="H130" s="76"/>
      <c r="I130" s="76"/>
      <c r="J130" s="76"/>
      <c r="K130" s="76"/>
      <c r="L130" s="76"/>
    </row>
    <row r="131" spans="1:12" ht="12.75">
      <c r="A131" s="104"/>
      <c r="B131" s="104"/>
      <c r="C131" s="104"/>
      <c r="D131" s="105"/>
      <c r="E131" s="104"/>
      <c r="F131" s="76"/>
      <c r="G131" s="76"/>
      <c r="H131" s="76"/>
      <c r="I131" s="76"/>
      <c r="J131" s="76"/>
      <c r="K131" s="76"/>
      <c r="L131" s="76"/>
    </row>
    <row r="132" spans="1:12" ht="12.75">
      <c r="A132" s="104"/>
      <c r="B132" s="104"/>
      <c r="C132" s="104"/>
      <c r="D132" s="105"/>
      <c r="E132" s="104"/>
      <c r="F132" s="76"/>
      <c r="G132" s="76"/>
      <c r="H132" s="76"/>
      <c r="I132" s="76"/>
      <c r="J132" s="76"/>
      <c r="K132" s="76"/>
      <c r="L132" s="76"/>
    </row>
    <row r="133" spans="1:12" ht="12.75">
      <c r="A133" s="104"/>
      <c r="B133" s="104"/>
      <c r="C133" s="104"/>
      <c r="D133" s="105"/>
      <c r="E133" s="104"/>
      <c r="F133" s="76"/>
      <c r="G133" s="76"/>
      <c r="H133" s="76"/>
      <c r="I133" s="76"/>
      <c r="J133" s="76"/>
      <c r="K133" s="76"/>
      <c r="L133" s="76"/>
    </row>
    <row r="134" spans="1:12" ht="12.75">
      <c r="A134" s="104"/>
      <c r="B134" s="104"/>
      <c r="C134" s="104"/>
      <c r="D134" s="105"/>
      <c r="E134" s="104"/>
      <c r="F134" s="76"/>
      <c r="G134" s="76"/>
      <c r="H134" s="76"/>
      <c r="I134" s="76"/>
      <c r="J134" s="76"/>
      <c r="K134" s="76"/>
      <c r="L134" s="76"/>
    </row>
    <row r="135" spans="1:12" ht="12.75">
      <c r="A135" s="104"/>
      <c r="B135" s="104"/>
      <c r="C135" s="104"/>
      <c r="D135" s="105"/>
      <c r="E135" s="104"/>
      <c r="F135" s="76"/>
      <c r="G135" s="76"/>
      <c r="H135" s="76"/>
      <c r="I135" s="76"/>
      <c r="J135" s="76"/>
      <c r="K135" s="76"/>
      <c r="L135" s="76"/>
    </row>
    <row r="136" spans="1:12" ht="12.75">
      <c r="A136" s="104"/>
      <c r="B136" s="104"/>
      <c r="C136" s="104"/>
      <c r="D136" s="105"/>
      <c r="E136" s="104"/>
      <c r="F136" s="76"/>
      <c r="G136" s="76"/>
      <c r="H136" s="76"/>
      <c r="I136" s="76"/>
      <c r="J136" s="76"/>
      <c r="K136" s="76"/>
      <c r="L136" s="76"/>
    </row>
    <row r="137" spans="1:12" ht="12.75">
      <c r="A137" s="104"/>
      <c r="B137" s="104"/>
      <c r="C137" s="104"/>
      <c r="D137" s="105"/>
      <c r="E137" s="104"/>
      <c r="F137" s="76"/>
      <c r="G137" s="76"/>
      <c r="H137" s="76"/>
      <c r="I137" s="76"/>
      <c r="J137" s="76"/>
      <c r="K137" s="76"/>
      <c r="L137" s="76"/>
    </row>
    <row r="138" spans="1:12" ht="12.75">
      <c r="A138" s="104"/>
      <c r="B138" s="104"/>
      <c r="C138" s="104"/>
      <c r="D138" s="105"/>
      <c r="E138" s="104"/>
      <c r="F138" s="76"/>
      <c r="G138" s="76"/>
      <c r="H138" s="76"/>
      <c r="I138" s="76"/>
      <c r="J138" s="76"/>
      <c r="K138" s="76"/>
      <c r="L138" s="76"/>
    </row>
    <row r="139" spans="1:12" ht="12.75">
      <c r="A139" s="104"/>
      <c r="B139" s="104"/>
      <c r="C139" s="104"/>
      <c r="D139" s="105"/>
      <c r="E139" s="104"/>
      <c r="F139" s="76"/>
      <c r="G139" s="76"/>
      <c r="H139" s="76"/>
      <c r="I139" s="76"/>
      <c r="J139" s="76"/>
      <c r="K139" s="76"/>
      <c r="L139" s="76"/>
    </row>
    <row r="140" spans="1:12" ht="12.75">
      <c r="A140" s="104"/>
      <c r="B140" s="104"/>
      <c r="C140" s="104"/>
      <c r="D140" s="105"/>
      <c r="E140" s="104"/>
      <c r="F140" s="76"/>
      <c r="G140" s="76"/>
      <c r="H140" s="76"/>
      <c r="I140" s="76"/>
      <c r="J140" s="76"/>
      <c r="K140" s="76"/>
      <c r="L140" s="76"/>
    </row>
    <row r="141" spans="1:12" ht="12.75">
      <c r="A141" s="104"/>
      <c r="B141" s="104"/>
      <c r="C141" s="104"/>
      <c r="D141" s="105"/>
      <c r="E141" s="104"/>
      <c r="F141" s="76"/>
      <c r="G141" s="76"/>
      <c r="H141" s="76"/>
      <c r="I141" s="76"/>
      <c r="J141" s="76"/>
      <c r="K141" s="76"/>
      <c r="L141" s="76"/>
    </row>
    <row r="142" spans="1:12" ht="12.75">
      <c r="A142" s="104"/>
      <c r="B142" s="104"/>
      <c r="C142" s="104"/>
      <c r="D142" s="105"/>
      <c r="E142" s="104"/>
      <c r="F142" s="76"/>
      <c r="G142" s="76"/>
      <c r="H142" s="76"/>
      <c r="I142" s="76"/>
      <c r="J142" s="76"/>
      <c r="K142" s="76"/>
      <c r="L142" s="76"/>
    </row>
    <row r="143" spans="1:12" ht="12.75">
      <c r="A143" s="104"/>
      <c r="B143" s="104"/>
      <c r="C143" s="104"/>
      <c r="D143" s="105"/>
      <c r="E143" s="104"/>
      <c r="F143" s="76"/>
      <c r="G143" s="76"/>
      <c r="H143" s="76"/>
      <c r="I143" s="76"/>
      <c r="J143" s="76"/>
      <c r="K143" s="76"/>
      <c r="L143" s="76"/>
    </row>
    <row r="144" spans="1:12" ht="12.75">
      <c r="A144" s="104"/>
      <c r="B144" s="104"/>
      <c r="C144" s="104"/>
      <c r="D144" s="105"/>
      <c r="E144" s="104"/>
      <c r="F144" s="76"/>
      <c r="G144" s="76"/>
      <c r="H144" s="76"/>
      <c r="I144" s="76"/>
      <c r="J144" s="76"/>
      <c r="K144" s="76"/>
      <c r="L144" s="76"/>
    </row>
    <row r="145" spans="1:12" ht="12.75">
      <c r="A145" s="104"/>
      <c r="B145" s="104"/>
      <c r="C145" s="104"/>
      <c r="D145" s="105"/>
      <c r="E145" s="104"/>
      <c r="F145" s="76"/>
      <c r="G145" s="76"/>
      <c r="H145" s="76"/>
      <c r="I145" s="76"/>
      <c r="J145" s="76"/>
      <c r="K145" s="76"/>
      <c r="L145" s="76"/>
    </row>
    <row r="146" spans="1:12" ht="12.75">
      <c r="A146" s="104"/>
      <c r="B146" s="104"/>
      <c r="C146" s="104"/>
      <c r="D146" s="105"/>
      <c r="E146" s="104"/>
      <c r="F146" s="76"/>
      <c r="G146" s="76"/>
      <c r="H146" s="76"/>
      <c r="I146" s="76"/>
      <c r="J146" s="76"/>
      <c r="K146" s="76"/>
      <c r="L146" s="76"/>
    </row>
    <row r="147" spans="1:12" ht="12.75">
      <c r="A147" s="104"/>
      <c r="B147" s="104"/>
      <c r="C147" s="104"/>
      <c r="D147" s="105"/>
      <c r="E147" s="104"/>
      <c r="F147" s="76"/>
      <c r="G147" s="76"/>
      <c r="H147" s="76"/>
      <c r="I147" s="76"/>
      <c r="J147" s="76"/>
      <c r="K147" s="76"/>
      <c r="L147" s="76"/>
    </row>
    <row r="148" spans="1:12" ht="12.75">
      <c r="A148" s="104"/>
      <c r="B148" s="104"/>
      <c r="C148" s="104"/>
      <c r="D148" s="105"/>
      <c r="E148" s="104"/>
      <c r="F148" s="76"/>
      <c r="G148" s="76"/>
      <c r="H148" s="76"/>
      <c r="I148" s="76"/>
      <c r="J148" s="76"/>
      <c r="K148" s="76"/>
      <c r="L148" s="76"/>
    </row>
  </sheetData>
  <sheetProtection selectLockedCells="1" selectUnlockedCells="1"/>
  <mergeCells count="22"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J5:J6"/>
    <mergeCell ref="K5:K6"/>
    <mergeCell ref="L5:L6"/>
    <mergeCell ref="B7:E7"/>
    <mergeCell ref="C8:E8"/>
    <mergeCell ref="D9:E9"/>
    <mergeCell ref="D41:E41"/>
    <mergeCell ref="M43:S46"/>
    <mergeCell ref="D55:E55"/>
    <mergeCell ref="C40:E40"/>
    <mergeCell ref="D42:E42"/>
    <mergeCell ref="D47:E47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110" zoomScaleNormal="110" zoomScalePageLayoutView="0" workbookViewId="0" topLeftCell="A4">
      <selection activeCell="D16" sqref="D16:E16"/>
    </sheetView>
  </sheetViews>
  <sheetFormatPr defaultColWidth="11.57421875" defaultRowHeight="12.75"/>
  <cols>
    <col min="1" max="1" width="4.28125" style="0" customWidth="1"/>
    <col min="2" max="2" width="4.00390625" style="0" bestFit="1" customWidth="1"/>
    <col min="3" max="3" width="8.28125" style="0" customWidth="1"/>
    <col min="4" max="4" width="7.140625" style="0" customWidth="1"/>
    <col min="5" max="5" width="36.00390625" style="0" customWidth="1"/>
    <col min="6" max="6" width="10.140625" style="0" customWidth="1"/>
    <col min="7" max="7" width="10.421875" style="0" customWidth="1"/>
    <col min="8" max="8" width="10.421875" style="106" customWidth="1"/>
    <col min="9" max="9" width="10.421875" style="0" customWidth="1"/>
    <col min="10" max="10" width="10.421875" style="106" customWidth="1"/>
    <col min="11" max="11" width="11.7109375" style="0" customWidth="1"/>
    <col min="12" max="12" width="12.28125" style="0" customWidth="1"/>
    <col min="13" max="15" width="11.57421875" style="0" customWidth="1"/>
    <col min="16" max="16" width="4.57421875" style="0" customWidth="1"/>
    <col min="17" max="19" width="0" style="0" hidden="1" customWidth="1"/>
  </cols>
  <sheetData>
    <row r="1" spans="1:11" ht="20.25" customHeight="1">
      <c r="A1" s="671" t="s">
        <v>148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2" ht="12.75">
      <c r="A2" s="74"/>
      <c r="B2" s="74"/>
      <c r="C2" s="74"/>
      <c r="D2" s="74"/>
      <c r="E2" s="74"/>
      <c r="F2" s="108"/>
      <c r="G2" s="108"/>
      <c r="H2" s="108"/>
      <c r="I2" s="108"/>
      <c r="J2" s="108"/>
      <c r="K2" s="108"/>
      <c r="L2" s="108"/>
    </row>
    <row r="3" spans="1:12" ht="12.75" customHeight="1">
      <c r="A3" s="659"/>
      <c r="B3" s="660" t="s">
        <v>70</v>
      </c>
      <c r="C3" s="660"/>
      <c r="D3" s="661" t="s">
        <v>71</v>
      </c>
      <c r="E3" s="661"/>
      <c r="F3" s="672" t="s">
        <v>72</v>
      </c>
      <c r="G3" s="672"/>
      <c r="H3" s="672"/>
      <c r="I3" s="672"/>
      <c r="J3" s="672"/>
      <c r="K3" s="672"/>
      <c r="L3" s="672"/>
    </row>
    <row r="4" spans="1:12" ht="12.75">
      <c r="A4" s="659"/>
      <c r="B4" s="659"/>
      <c r="C4" s="660"/>
      <c r="D4" s="661"/>
      <c r="E4" s="661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>
      <c r="A5" s="659"/>
      <c r="B5" s="659"/>
      <c r="C5" s="660"/>
      <c r="D5" s="661"/>
      <c r="E5" s="661"/>
      <c r="F5" s="674" t="s">
        <v>756</v>
      </c>
      <c r="G5" s="674" t="s">
        <v>838</v>
      </c>
      <c r="H5" s="674" t="s">
        <v>839</v>
      </c>
      <c r="I5" s="675" t="s">
        <v>840</v>
      </c>
      <c r="J5" s="668" t="s">
        <v>732</v>
      </c>
      <c r="K5" s="668" t="s">
        <v>765</v>
      </c>
      <c r="L5" s="668" t="s">
        <v>841</v>
      </c>
    </row>
    <row r="6" spans="1:12" ht="39.75" customHeight="1">
      <c r="A6" s="659"/>
      <c r="B6" s="659"/>
      <c r="C6" s="660"/>
      <c r="D6" s="661"/>
      <c r="E6" s="661"/>
      <c r="F6" s="674"/>
      <c r="G6" s="674"/>
      <c r="H6" s="674"/>
      <c r="I6" s="675"/>
      <c r="J6" s="668"/>
      <c r="K6" s="668"/>
      <c r="L6" s="668"/>
    </row>
    <row r="7" spans="1:12" ht="23.25" customHeight="1">
      <c r="A7" s="78"/>
      <c r="B7" s="656" t="s">
        <v>149</v>
      </c>
      <c r="C7" s="656"/>
      <c r="D7" s="656"/>
      <c r="E7" s="656"/>
      <c r="F7" s="401">
        <f aca="true" t="shared" si="0" ref="F7:L7">F8</f>
        <v>14018.619999999999</v>
      </c>
      <c r="G7" s="401">
        <f t="shared" si="0"/>
        <v>22493.320000000003</v>
      </c>
      <c r="H7" s="401">
        <f t="shared" si="0"/>
        <v>22400</v>
      </c>
      <c r="I7" s="401">
        <f t="shared" si="0"/>
        <v>30600</v>
      </c>
      <c r="J7" s="401">
        <f t="shared" si="0"/>
        <v>54120</v>
      </c>
      <c r="K7" s="401">
        <f t="shared" si="0"/>
        <v>55120</v>
      </c>
      <c r="L7" s="401">
        <f t="shared" si="0"/>
        <v>55120</v>
      </c>
    </row>
    <row r="8" spans="1:12" ht="12.75">
      <c r="A8" s="79" t="s">
        <v>74</v>
      </c>
      <c r="B8" s="80" t="s">
        <v>150</v>
      </c>
      <c r="C8" s="669" t="s">
        <v>151</v>
      </c>
      <c r="D8" s="669"/>
      <c r="E8" s="669"/>
      <c r="F8" s="338">
        <f>SUM(F9+F16+F27+F33+F36+F39+F41)</f>
        <v>14018.619999999999</v>
      </c>
      <c r="G8" s="338">
        <f aca="true" t="shared" si="1" ref="G8:L8">SUM(G9+G16+G27+G33+G36+G39+G41)</f>
        <v>22493.320000000003</v>
      </c>
      <c r="H8" s="338">
        <f t="shared" si="1"/>
        <v>22400</v>
      </c>
      <c r="I8" s="338">
        <f t="shared" si="1"/>
        <v>30600</v>
      </c>
      <c r="J8" s="338">
        <f t="shared" si="1"/>
        <v>54120</v>
      </c>
      <c r="K8" s="338">
        <f t="shared" si="1"/>
        <v>55120</v>
      </c>
      <c r="L8" s="338">
        <f t="shared" si="1"/>
        <v>55120</v>
      </c>
    </row>
    <row r="9" spans="1:19" ht="12.75">
      <c r="A9" s="79" t="s">
        <v>77</v>
      </c>
      <c r="B9" s="81"/>
      <c r="C9" s="82" t="s">
        <v>152</v>
      </c>
      <c r="D9" s="670" t="s">
        <v>153</v>
      </c>
      <c r="E9" s="670"/>
      <c r="F9" s="288">
        <f aca="true" t="shared" si="2" ref="F9:L9">SUM(F10)</f>
        <v>1890.25</v>
      </c>
      <c r="G9" s="288">
        <f t="shared" si="2"/>
        <v>1654.88</v>
      </c>
      <c r="H9" s="288">
        <f t="shared" si="2"/>
        <v>1800</v>
      </c>
      <c r="I9" s="288">
        <f t="shared" si="2"/>
        <v>2000</v>
      </c>
      <c r="J9" s="288">
        <f t="shared" si="2"/>
        <v>1700</v>
      </c>
      <c r="K9" s="288">
        <f t="shared" si="2"/>
        <v>2100</v>
      </c>
      <c r="L9" s="288">
        <f t="shared" si="2"/>
        <v>2100</v>
      </c>
      <c r="M9" s="648"/>
      <c r="N9" s="648"/>
      <c r="O9" s="648"/>
      <c r="P9" s="648"/>
      <c r="Q9" s="648"/>
      <c r="R9" s="648"/>
      <c r="S9" s="648"/>
    </row>
    <row r="10" spans="1:19" ht="12.75">
      <c r="A10" s="79" t="s">
        <v>80</v>
      </c>
      <c r="B10" s="81"/>
      <c r="C10" s="85"/>
      <c r="D10" s="654" t="s">
        <v>154</v>
      </c>
      <c r="E10" s="654"/>
      <c r="F10" s="292">
        <f aca="true" t="shared" si="3" ref="F10:L10">SUM(F11:F15)</f>
        <v>1890.25</v>
      </c>
      <c r="G10" s="292">
        <f t="shared" si="3"/>
        <v>1654.88</v>
      </c>
      <c r="H10" s="292">
        <f t="shared" si="3"/>
        <v>1800</v>
      </c>
      <c r="I10" s="292">
        <f t="shared" si="3"/>
        <v>2000</v>
      </c>
      <c r="J10" s="292">
        <f t="shared" si="3"/>
        <v>1700</v>
      </c>
      <c r="K10" s="292">
        <f t="shared" si="3"/>
        <v>2100</v>
      </c>
      <c r="L10" s="292">
        <f t="shared" si="3"/>
        <v>2100</v>
      </c>
      <c r="M10" s="648"/>
      <c r="N10" s="648"/>
      <c r="O10" s="648"/>
      <c r="P10" s="648"/>
      <c r="Q10" s="648"/>
      <c r="R10" s="648"/>
      <c r="S10" s="648"/>
    </row>
    <row r="11" spans="1:12" ht="12.75">
      <c r="A11" s="79" t="s">
        <v>82</v>
      </c>
      <c r="B11" s="475">
        <v>41</v>
      </c>
      <c r="C11" s="85"/>
      <c r="D11" s="110">
        <v>632003</v>
      </c>
      <c r="E11" s="85" t="s">
        <v>155</v>
      </c>
      <c r="F11" s="289">
        <v>183.05</v>
      </c>
      <c r="G11" s="289">
        <v>200.94</v>
      </c>
      <c r="H11" s="289">
        <v>200</v>
      </c>
      <c r="I11" s="289">
        <v>100</v>
      </c>
      <c r="J11" s="519">
        <v>0</v>
      </c>
      <c r="K11" s="289">
        <v>100</v>
      </c>
      <c r="L11" s="289">
        <v>100</v>
      </c>
    </row>
    <row r="12" spans="1:12" ht="13.5" thickBot="1">
      <c r="A12" s="79" t="s">
        <v>84</v>
      </c>
      <c r="B12" s="475">
        <v>41</v>
      </c>
      <c r="C12" s="85"/>
      <c r="D12" s="110">
        <v>633006</v>
      </c>
      <c r="E12" s="85" t="s">
        <v>95</v>
      </c>
      <c r="F12" s="289">
        <v>166.25</v>
      </c>
      <c r="G12" s="289">
        <v>186.35</v>
      </c>
      <c r="H12" s="289">
        <v>100</v>
      </c>
      <c r="I12" s="289">
        <v>100</v>
      </c>
      <c r="J12" s="519">
        <v>0</v>
      </c>
      <c r="K12" s="289">
        <v>100</v>
      </c>
      <c r="L12" s="289">
        <v>100</v>
      </c>
    </row>
    <row r="13" spans="1:12" ht="13.5" thickBot="1">
      <c r="A13" s="79" t="s">
        <v>86</v>
      </c>
      <c r="B13" s="475">
        <v>41</v>
      </c>
      <c r="C13" s="85"/>
      <c r="D13" s="110">
        <v>633016</v>
      </c>
      <c r="E13" s="85" t="s">
        <v>272</v>
      </c>
      <c r="H13" s="289"/>
      <c r="I13" s="289">
        <v>0</v>
      </c>
      <c r="J13" s="519">
        <v>200</v>
      </c>
      <c r="K13" s="289">
        <v>200</v>
      </c>
      <c r="L13" s="289">
        <v>200</v>
      </c>
    </row>
    <row r="14" spans="1:12" ht="13.5" thickBot="1">
      <c r="A14" s="79" t="s">
        <v>88</v>
      </c>
      <c r="B14" s="475">
        <v>41</v>
      </c>
      <c r="C14" s="85"/>
      <c r="D14" s="110">
        <v>637036</v>
      </c>
      <c r="E14" s="85" t="s">
        <v>946</v>
      </c>
      <c r="F14" s="289">
        <v>206.43</v>
      </c>
      <c r="G14" s="289">
        <v>51.61</v>
      </c>
      <c r="H14" s="289">
        <v>200</v>
      </c>
      <c r="I14" s="289">
        <v>200</v>
      </c>
      <c r="J14" s="519">
        <v>200</v>
      </c>
      <c r="K14" s="289">
        <v>200</v>
      </c>
      <c r="L14" s="289">
        <v>200</v>
      </c>
    </row>
    <row r="15" spans="1:12" ht="13.5" thickBot="1">
      <c r="A15" s="79" t="s">
        <v>90</v>
      </c>
      <c r="B15" s="475">
        <v>41</v>
      </c>
      <c r="C15" s="85"/>
      <c r="D15" s="110">
        <v>637027</v>
      </c>
      <c r="E15" s="85" t="s">
        <v>157</v>
      </c>
      <c r="F15" s="289">
        <v>1334.52</v>
      </c>
      <c r="G15" s="289">
        <v>1215.98</v>
      </c>
      <c r="H15" s="289">
        <v>1300</v>
      </c>
      <c r="I15" s="289">
        <v>1600</v>
      </c>
      <c r="J15" s="519">
        <v>1300</v>
      </c>
      <c r="K15" s="289">
        <v>1500</v>
      </c>
      <c r="L15" s="289">
        <v>1500</v>
      </c>
    </row>
    <row r="16" spans="1:12" ht="13.5" thickBot="1">
      <c r="A16" s="79" t="s">
        <v>92</v>
      </c>
      <c r="B16" s="81"/>
      <c r="C16" s="82" t="s">
        <v>159</v>
      </c>
      <c r="D16" s="666" t="s">
        <v>160</v>
      </c>
      <c r="E16" s="666"/>
      <c r="F16" s="288">
        <f aca="true" t="shared" si="4" ref="F16:L16">SUM(F17+F24)</f>
        <v>9448.89</v>
      </c>
      <c r="G16" s="288">
        <f t="shared" si="4"/>
        <v>14113.25</v>
      </c>
      <c r="H16" s="288">
        <f t="shared" si="4"/>
        <v>14400</v>
      </c>
      <c r="I16" s="288">
        <f t="shared" si="4"/>
        <v>21400</v>
      </c>
      <c r="J16" s="288">
        <f t="shared" si="4"/>
        <v>25000</v>
      </c>
      <c r="K16" s="288">
        <f t="shared" si="4"/>
        <v>25000</v>
      </c>
      <c r="L16" s="288">
        <f t="shared" si="4"/>
        <v>25000</v>
      </c>
    </row>
    <row r="17" spans="1:12" ht="12.75">
      <c r="A17" s="79" t="s">
        <v>94</v>
      </c>
      <c r="B17" s="81"/>
      <c r="C17" s="85"/>
      <c r="D17" s="654" t="s">
        <v>162</v>
      </c>
      <c r="E17" s="654"/>
      <c r="F17" s="292">
        <f aca="true" t="shared" si="5" ref="F17:L17">SUM(F18:F23)</f>
        <v>8753.89</v>
      </c>
      <c r="G17" s="292">
        <f t="shared" si="5"/>
        <v>8812.73</v>
      </c>
      <c r="H17" s="292">
        <f t="shared" si="5"/>
        <v>7900</v>
      </c>
      <c r="I17" s="292">
        <f t="shared" si="5"/>
        <v>14900</v>
      </c>
      <c r="J17" s="292">
        <f t="shared" si="5"/>
        <v>16500</v>
      </c>
      <c r="K17" s="292">
        <f t="shared" si="5"/>
        <v>16500</v>
      </c>
      <c r="L17" s="292">
        <f t="shared" si="5"/>
        <v>16500</v>
      </c>
    </row>
    <row r="18" spans="1:12" ht="12.75">
      <c r="A18" s="79" t="s">
        <v>156</v>
      </c>
      <c r="B18" s="475">
        <v>41</v>
      </c>
      <c r="C18" s="85"/>
      <c r="D18" s="86">
        <v>611</v>
      </c>
      <c r="E18" s="85" t="s">
        <v>81</v>
      </c>
      <c r="F18" s="289">
        <v>6048.25</v>
      </c>
      <c r="G18" s="289">
        <v>6301.73</v>
      </c>
      <c r="H18" s="289">
        <v>5000</v>
      </c>
      <c r="I18" s="289">
        <v>10000</v>
      </c>
      <c r="J18" s="519">
        <v>11300</v>
      </c>
      <c r="K18" s="289">
        <v>11300</v>
      </c>
      <c r="L18" s="289">
        <v>11300</v>
      </c>
    </row>
    <row r="19" spans="1:12" ht="13.5" thickBot="1">
      <c r="A19" s="79" t="s">
        <v>193</v>
      </c>
      <c r="B19" s="475">
        <v>41</v>
      </c>
      <c r="C19" s="85"/>
      <c r="D19" s="86">
        <v>620</v>
      </c>
      <c r="E19" s="85" t="s">
        <v>87</v>
      </c>
      <c r="F19" s="289">
        <v>1924.62</v>
      </c>
      <c r="G19" s="289">
        <v>1686.61</v>
      </c>
      <c r="H19" s="289">
        <v>2000</v>
      </c>
      <c r="I19" s="289">
        <v>4000</v>
      </c>
      <c r="J19" s="519">
        <v>3900</v>
      </c>
      <c r="K19" s="289">
        <v>3900</v>
      </c>
      <c r="L19" s="289">
        <v>3900</v>
      </c>
    </row>
    <row r="20" spans="1:12" ht="13.5" thickBot="1">
      <c r="A20" s="79" t="s">
        <v>158</v>
      </c>
      <c r="B20" s="475">
        <v>41</v>
      </c>
      <c r="C20" s="85"/>
      <c r="D20" s="86">
        <v>614</v>
      </c>
      <c r="E20" s="85" t="s">
        <v>85</v>
      </c>
      <c r="F20" s="289"/>
      <c r="G20" s="289"/>
      <c r="H20" s="289">
        <v>300</v>
      </c>
      <c r="I20" s="289">
        <v>300</v>
      </c>
      <c r="J20" s="524">
        <v>500</v>
      </c>
      <c r="K20" s="293">
        <v>500</v>
      </c>
      <c r="L20" s="293">
        <v>500</v>
      </c>
    </row>
    <row r="21" spans="1:12" ht="13.5" thickBot="1">
      <c r="A21" s="79" t="s">
        <v>161</v>
      </c>
      <c r="B21" s="475">
        <v>41</v>
      </c>
      <c r="C21" s="85"/>
      <c r="D21" s="110">
        <v>637014</v>
      </c>
      <c r="E21" s="111" t="s">
        <v>93</v>
      </c>
      <c r="F21" s="321">
        <v>653.69</v>
      </c>
      <c r="G21" s="321">
        <v>677.6</v>
      </c>
      <c r="H21" s="321">
        <v>400</v>
      </c>
      <c r="I21" s="321">
        <v>400</v>
      </c>
      <c r="J21" s="524">
        <v>450</v>
      </c>
      <c r="K21" s="293">
        <v>450</v>
      </c>
      <c r="L21" s="293">
        <v>450</v>
      </c>
    </row>
    <row r="22" spans="1:12" ht="12.75">
      <c r="A22" s="79" t="s">
        <v>96</v>
      </c>
      <c r="B22" s="475">
        <v>41</v>
      </c>
      <c r="C22" s="85"/>
      <c r="D22" s="110">
        <v>637016</v>
      </c>
      <c r="E22" s="85" t="s">
        <v>89</v>
      </c>
      <c r="F22" s="289">
        <v>69.57</v>
      </c>
      <c r="G22" s="289">
        <v>86.26</v>
      </c>
      <c r="H22" s="289">
        <v>100</v>
      </c>
      <c r="I22" s="289">
        <v>100</v>
      </c>
      <c r="J22" s="519">
        <v>250</v>
      </c>
      <c r="K22" s="289">
        <v>250</v>
      </c>
      <c r="L22" s="289">
        <v>250</v>
      </c>
    </row>
    <row r="23" spans="1:12" ht="12.75">
      <c r="A23" s="79" t="s">
        <v>99</v>
      </c>
      <c r="B23" s="475">
        <v>41</v>
      </c>
      <c r="C23" s="85"/>
      <c r="D23" s="110">
        <v>642015</v>
      </c>
      <c r="E23" s="85" t="s">
        <v>91</v>
      </c>
      <c r="F23" s="289">
        <v>57.76</v>
      </c>
      <c r="G23" s="289">
        <v>60.53</v>
      </c>
      <c r="H23" s="289">
        <v>100</v>
      </c>
      <c r="I23" s="289">
        <v>100</v>
      </c>
      <c r="J23" s="519">
        <v>100</v>
      </c>
      <c r="K23" s="289">
        <v>100</v>
      </c>
      <c r="L23" s="289">
        <v>100</v>
      </c>
    </row>
    <row r="24" spans="1:12" ht="12.75">
      <c r="A24" s="79" t="s">
        <v>100</v>
      </c>
      <c r="B24" s="81"/>
      <c r="C24" s="85"/>
      <c r="D24" s="654" t="s">
        <v>163</v>
      </c>
      <c r="E24" s="654"/>
      <c r="F24" s="292">
        <f aca="true" t="shared" si="6" ref="F24:L24">SUM(F25:F26)</f>
        <v>695</v>
      </c>
      <c r="G24" s="292">
        <f t="shared" si="6"/>
        <v>5300.52</v>
      </c>
      <c r="H24" s="292">
        <f t="shared" si="6"/>
        <v>6500</v>
      </c>
      <c r="I24" s="292">
        <f t="shared" si="6"/>
        <v>6500</v>
      </c>
      <c r="J24" s="292">
        <f t="shared" si="6"/>
        <v>8500</v>
      </c>
      <c r="K24" s="292">
        <f t="shared" si="6"/>
        <v>8500</v>
      </c>
      <c r="L24" s="292">
        <f t="shared" si="6"/>
        <v>8500</v>
      </c>
    </row>
    <row r="25" spans="1:12" ht="12.75">
      <c r="A25" s="79" t="s">
        <v>101</v>
      </c>
      <c r="B25" s="475">
        <v>41</v>
      </c>
      <c r="C25" s="85"/>
      <c r="D25" s="110">
        <v>642014</v>
      </c>
      <c r="E25" s="85" t="s">
        <v>164</v>
      </c>
      <c r="F25" s="289"/>
      <c r="G25" s="289">
        <v>4137</v>
      </c>
      <c r="H25" s="289">
        <v>5000</v>
      </c>
      <c r="I25" s="289">
        <v>5000</v>
      </c>
      <c r="J25" s="519">
        <v>7000</v>
      </c>
      <c r="K25" s="289">
        <v>7000</v>
      </c>
      <c r="L25" s="289">
        <v>7000</v>
      </c>
    </row>
    <row r="26" spans="1:12" ht="12.75">
      <c r="A26" s="79" t="s">
        <v>102</v>
      </c>
      <c r="B26" s="475">
        <v>41</v>
      </c>
      <c r="C26" s="85"/>
      <c r="D26" s="110">
        <v>642014</v>
      </c>
      <c r="E26" s="85" t="s">
        <v>165</v>
      </c>
      <c r="F26" s="289">
        <v>695</v>
      </c>
      <c r="G26" s="289">
        <v>1163.52</v>
      </c>
      <c r="H26" s="289">
        <v>1500</v>
      </c>
      <c r="I26" s="289">
        <v>1500</v>
      </c>
      <c r="J26" s="519">
        <v>1500</v>
      </c>
      <c r="K26" s="289">
        <v>1500</v>
      </c>
      <c r="L26" s="289">
        <v>1500</v>
      </c>
    </row>
    <row r="27" spans="1:12" ht="12.75" customHeight="1">
      <c r="A27" s="79" t="s">
        <v>103</v>
      </c>
      <c r="B27" s="81"/>
      <c r="C27" s="82" t="s">
        <v>166</v>
      </c>
      <c r="D27" s="667" t="s">
        <v>167</v>
      </c>
      <c r="E27" s="667"/>
      <c r="F27" s="402">
        <f aca="true" t="shared" si="7" ref="F27:L27">SUM(F28:F32)</f>
        <v>127.28</v>
      </c>
      <c r="G27" s="402">
        <f t="shared" si="7"/>
        <v>54.79</v>
      </c>
      <c r="H27" s="402">
        <f t="shared" si="7"/>
        <v>0</v>
      </c>
      <c r="I27" s="402">
        <f t="shared" si="7"/>
        <v>0</v>
      </c>
      <c r="J27" s="402">
        <f t="shared" si="7"/>
        <v>0</v>
      </c>
      <c r="K27" s="402">
        <f t="shared" si="7"/>
        <v>0</v>
      </c>
      <c r="L27" s="402">
        <f t="shared" si="7"/>
        <v>0</v>
      </c>
    </row>
    <row r="28" spans="1:12" ht="12.75">
      <c r="A28" s="79" t="s">
        <v>104</v>
      </c>
      <c r="B28" s="475">
        <v>41</v>
      </c>
      <c r="C28" s="85"/>
      <c r="D28" s="110">
        <v>633001</v>
      </c>
      <c r="E28" s="85" t="s">
        <v>168</v>
      </c>
      <c r="F28" s="289"/>
      <c r="G28" s="289"/>
      <c r="H28" s="289"/>
      <c r="I28" s="289"/>
      <c r="J28" s="289"/>
      <c r="K28" s="289"/>
      <c r="L28" s="289"/>
    </row>
    <row r="29" spans="1:12" ht="12.75">
      <c r="A29" s="79" t="s">
        <v>105</v>
      </c>
      <c r="B29" s="475">
        <v>41</v>
      </c>
      <c r="C29" s="85"/>
      <c r="D29" s="110">
        <v>633006</v>
      </c>
      <c r="E29" s="85" t="s">
        <v>95</v>
      </c>
      <c r="F29" s="289">
        <v>86.68</v>
      </c>
      <c r="G29" s="289">
        <v>54.79</v>
      </c>
      <c r="H29" s="289"/>
      <c r="I29" s="289"/>
      <c r="J29" s="289"/>
      <c r="K29" s="289"/>
      <c r="L29" s="289"/>
    </row>
    <row r="30" spans="1:12" ht="12.75">
      <c r="A30" s="79" t="s">
        <v>106</v>
      </c>
      <c r="B30" s="475">
        <v>41</v>
      </c>
      <c r="C30" s="85"/>
      <c r="D30" s="110">
        <v>633010</v>
      </c>
      <c r="E30" s="85" t="s">
        <v>169</v>
      </c>
      <c r="F30" s="289"/>
      <c r="G30" s="289"/>
      <c r="H30" s="289"/>
      <c r="I30" s="289"/>
      <c r="J30" s="289"/>
      <c r="K30" s="289"/>
      <c r="L30" s="289"/>
    </row>
    <row r="31" spans="1:12" ht="12.75">
      <c r="A31" s="79" t="s">
        <v>109</v>
      </c>
      <c r="B31" s="475">
        <v>41</v>
      </c>
      <c r="C31" s="85"/>
      <c r="D31" s="110">
        <v>637027</v>
      </c>
      <c r="E31" s="85" t="s">
        <v>170</v>
      </c>
      <c r="F31" s="293"/>
      <c r="G31" s="293"/>
      <c r="H31" s="293"/>
      <c r="I31" s="293"/>
      <c r="J31" s="293"/>
      <c r="K31" s="293"/>
      <c r="L31" s="293"/>
    </row>
    <row r="32" spans="1:12" ht="12.75">
      <c r="A32" s="79" t="s">
        <v>112</v>
      </c>
      <c r="B32" s="475">
        <v>41</v>
      </c>
      <c r="C32" s="85"/>
      <c r="D32" s="110">
        <v>637004</v>
      </c>
      <c r="E32" s="85" t="s">
        <v>171</v>
      </c>
      <c r="F32" s="289">
        <v>40.6</v>
      </c>
      <c r="G32" s="289"/>
      <c r="H32" s="289"/>
      <c r="I32" s="289"/>
      <c r="J32" s="289"/>
      <c r="K32" s="289"/>
      <c r="L32" s="289"/>
    </row>
    <row r="33" spans="1:12" ht="12.75">
      <c r="A33" s="79" t="s">
        <v>114</v>
      </c>
      <c r="B33" s="81"/>
      <c r="C33" s="82" t="s">
        <v>166</v>
      </c>
      <c r="D33" s="666" t="s">
        <v>815</v>
      </c>
      <c r="E33" s="666"/>
      <c r="F33" s="288">
        <f aca="true" t="shared" si="8" ref="F33:L33">SUM(F34:F35)</f>
        <v>0</v>
      </c>
      <c r="G33" s="288">
        <f t="shared" si="8"/>
        <v>1205.03</v>
      </c>
      <c r="H33" s="288">
        <f t="shared" si="8"/>
        <v>1500</v>
      </c>
      <c r="I33" s="288">
        <f t="shared" si="8"/>
        <v>1500</v>
      </c>
      <c r="J33" s="288">
        <f t="shared" si="8"/>
        <v>1500</v>
      </c>
      <c r="K33" s="288">
        <f t="shared" si="8"/>
        <v>1500</v>
      </c>
      <c r="L33" s="288">
        <f t="shared" si="8"/>
        <v>1500</v>
      </c>
    </row>
    <row r="34" spans="1:12" ht="13.5" thickBot="1">
      <c r="A34" s="79" t="s">
        <v>116</v>
      </c>
      <c r="B34" s="475">
        <v>41</v>
      </c>
      <c r="C34" s="85"/>
      <c r="D34" s="110">
        <v>637027</v>
      </c>
      <c r="E34" s="85" t="s">
        <v>170</v>
      </c>
      <c r="F34" s="289">
        <v>0</v>
      </c>
      <c r="G34" s="289">
        <v>299.38</v>
      </c>
      <c r="H34" s="289">
        <v>500</v>
      </c>
      <c r="I34" s="289">
        <v>500</v>
      </c>
      <c r="J34" s="519">
        <v>500</v>
      </c>
      <c r="K34" s="289">
        <v>500</v>
      </c>
      <c r="L34" s="289">
        <v>500</v>
      </c>
    </row>
    <row r="35" spans="1:12" ht="13.5" thickBot="1">
      <c r="A35" s="79" t="s">
        <v>118</v>
      </c>
      <c r="B35" s="475">
        <v>41</v>
      </c>
      <c r="C35" s="85"/>
      <c r="D35" s="110">
        <v>637004</v>
      </c>
      <c r="E35" s="85" t="s">
        <v>794</v>
      </c>
      <c r="F35" s="289"/>
      <c r="G35" s="289">
        <v>905.65</v>
      </c>
      <c r="H35" s="289">
        <v>1000</v>
      </c>
      <c r="I35" s="289">
        <v>1000</v>
      </c>
      <c r="J35" s="519">
        <v>1000</v>
      </c>
      <c r="K35" s="289">
        <v>1000</v>
      </c>
      <c r="L35" s="289">
        <v>1000</v>
      </c>
    </row>
    <row r="36" spans="1:12" ht="13.5" thickBot="1">
      <c r="A36" s="79" t="s">
        <v>120</v>
      </c>
      <c r="B36" s="81"/>
      <c r="C36" s="82" t="s">
        <v>173</v>
      </c>
      <c r="D36" s="666" t="s">
        <v>174</v>
      </c>
      <c r="E36" s="666"/>
      <c r="F36" s="288">
        <f aca="true" t="shared" si="9" ref="F36:L36">SUM(F37:F38)</f>
        <v>2252.2</v>
      </c>
      <c r="G36" s="288">
        <f t="shared" si="9"/>
        <v>4784.04</v>
      </c>
      <c r="H36" s="288">
        <f t="shared" si="9"/>
        <v>4200</v>
      </c>
      <c r="I36" s="288">
        <f t="shared" si="9"/>
        <v>4200</v>
      </c>
      <c r="J36" s="288">
        <f t="shared" si="9"/>
        <v>4200</v>
      </c>
      <c r="K36" s="288">
        <f t="shared" si="9"/>
        <v>4500</v>
      </c>
      <c r="L36" s="288">
        <f t="shared" si="9"/>
        <v>4500</v>
      </c>
    </row>
    <row r="37" spans="1:12" ht="12.75">
      <c r="A37" s="79" t="s">
        <v>122</v>
      </c>
      <c r="B37" s="475">
        <v>111</v>
      </c>
      <c r="C37" s="85"/>
      <c r="D37" s="110">
        <v>642019</v>
      </c>
      <c r="E37" s="85" t="s">
        <v>175</v>
      </c>
      <c r="F37" s="289">
        <v>2252.2</v>
      </c>
      <c r="G37" s="289">
        <v>4784.04</v>
      </c>
      <c r="H37" s="289">
        <v>2200</v>
      </c>
      <c r="I37" s="289">
        <v>2200</v>
      </c>
      <c r="J37" s="519">
        <v>2200</v>
      </c>
      <c r="K37" s="289">
        <v>2000</v>
      </c>
      <c r="L37" s="289">
        <v>2000</v>
      </c>
    </row>
    <row r="38" spans="1:12" ht="13.5" thickBot="1">
      <c r="A38" s="79" t="s">
        <v>124</v>
      </c>
      <c r="B38" s="475">
        <v>41</v>
      </c>
      <c r="C38" s="85"/>
      <c r="D38" s="110">
        <v>642042</v>
      </c>
      <c r="E38" s="85" t="s">
        <v>176</v>
      </c>
      <c r="F38" s="289"/>
      <c r="G38" s="289"/>
      <c r="H38" s="289">
        <v>2000</v>
      </c>
      <c r="I38" s="289">
        <v>2000</v>
      </c>
      <c r="J38" s="519">
        <v>2000</v>
      </c>
      <c r="K38" s="289">
        <v>2500</v>
      </c>
      <c r="L38" s="289">
        <v>2500</v>
      </c>
    </row>
    <row r="39" spans="1:12" ht="13.5" thickBot="1">
      <c r="A39" s="79" t="s">
        <v>126</v>
      </c>
      <c r="B39" s="81"/>
      <c r="C39" s="82" t="s">
        <v>178</v>
      </c>
      <c r="D39" s="666" t="s">
        <v>179</v>
      </c>
      <c r="E39" s="666"/>
      <c r="F39" s="288">
        <f aca="true" t="shared" si="10" ref="F39:L39">SUM(F40)</f>
        <v>300</v>
      </c>
      <c r="G39" s="288">
        <f t="shared" si="10"/>
        <v>681.33</v>
      </c>
      <c r="H39" s="288">
        <f t="shared" si="10"/>
        <v>500</v>
      </c>
      <c r="I39" s="288">
        <f t="shared" si="10"/>
        <v>1500</v>
      </c>
      <c r="J39" s="288">
        <f t="shared" si="10"/>
        <v>500</v>
      </c>
      <c r="K39" s="288">
        <f t="shared" si="10"/>
        <v>800</v>
      </c>
      <c r="L39" s="288">
        <f t="shared" si="10"/>
        <v>800</v>
      </c>
    </row>
    <row r="40" spans="1:12" ht="12.75">
      <c r="A40" s="79" t="s">
        <v>128</v>
      </c>
      <c r="B40" s="485">
        <v>41</v>
      </c>
      <c r="C40" s="113"/>
      <c r="D40" s="114">
        <v>637005</v>
      </c>
      <c r="E40" s="113" t="s">
        <v>181</v>
      </c>
      <c r="F40" s="349">
        <v>300</v>
      </c>
      <c r="G40" s="349">
        <v>681.33</v>
      </c>
      <c r="H40" s="349">
        <v>500</v>
      </c>
      <c r="I40" s="349">
        <v>1500</v>
      </c>
      <c r="J40" s="569">
        <v>500</v>
      </c>
      <c r="K40" s="349">
        <v>800</v>
      </c>
      <c r="L40" s="349">
        <v>800</v>
      </c>
    </row>
    <row r="41" spans="1:12" ht="13.5" thickBot="1">
      <c r="A41" s="79" t="s">
        <v>130</v>
      </c>
      <c r="B41" s="81"/>
      <c r="C41" s="82" t="s">
        <v>183</v>
      </c>
      <c r="D41" s="666" t="s">
        <v>882</v>
      </c>
      <c r="E41" s="666"/>
      <c r="F41" s="288">
        <f>SUM(F42:F46)</f>
        <v>0</v>
      </c>
      <c r="G41" s="288">
        <f aca="true" t="shared" si="11" ref="G41:L41">SUM(G42:G46)</f>
        <v>0</v>
      </c>
      <c r="H41" s="288">
        <f t="shared" si="11"/>
        <v>0</v>
      </c>
      <c r="I41" s="288">
        <f t="shared" si="11"/>
        <v>0</v>
      </c>
      <c r="J41" s="288">
        <f t="shared" si="11"/>
        <v>21220</v>
      </c>
      <c r="K41" s="288">
        <f t="shared" si="11"/>
        <v>21220</v>
      </c>
      <c r="L41" s="288">
        <f t="shared" si="11"/>
        <v>21220</v>
      </c>
    </row>
    <row r="42" spans="1:12" ht="13.5" thickBot="1">
      <c r="A42" s="79" t="s">
        <v>131</v>
      </c>
      <c r="B42" s="475">
        <v>41</v>
      </c>
      <c r="C42" s="85"/>
      <c r="D42" s="86">
        <v>611</v>
      </c>
      <c r="E42" s="85" t="s">
        <v>81</v>
      </c>
      <c r="F42" s="289"/>
      <c r="G42" s="289"/>
      <c r="H42" s="289"/>
      <c r="I42" s="289"/>
      <c r="J42" s="519">
        <v>14800</v>
      </c>
      <c r="K42" s="519">
        <v>14800</v>
      </c>
      <c r="L42" s="519">
        <v>14800</v>
      </c>
    </row>
    <row r="43" spans="1:12" ht="13.5" thickBot="1">
      <c r="A43" s="79" t="s">
        <v>213</v>
      </c>
      <c r="B43" s="475">
        <v>41</v>
      </c>
      <c r="C43" s="85"/>
      <c r="D43" s="86">
        <v>620</v>
      </c>
      <c r="E43" s="85" t="s">
        <v>87</v>
      </c>
      <c r="F43" s="289"/>
      <c r="G43" s="289"/>
      <c r="H43" s="289"/>
      <c r="I43" s="289"/>
      <c r="J43" s="519">
        <v>5200</v>
      </c>
      <c r="K43" s="519">
        <v>5200</v>
      </c>
      <c r="L43" s="519">
        <v>5200</v>
      </c>
    </row>
    <row r="44" spans="1:12" ht="13.5" thickBot="1">
      <c r="A44" s="79" t="s">
        <v>133</v>
      </c>
      <c r="B44" s="475">
        <v>41</v>
      </c>
      <c r="C44" s="85"/>
      <c r="D44" s="110">
        <v>637014</v>
      </c>
      <c r="E44" s="111" t="s">
        <v>93</v>
      </c>
      <c r="F44" s="321"/>
      <c r="G44" s="321"/>
      <c r="H44" s="321"/>
      <c r="I44" s="321"/>
      <c r="J44" s="524">
        <v>920</v>
      </c>
      <c r="K44" s="524">
        <v>920</v>
      </c>
      <c r="L44" s="524">
        <v>920</v>
      </c>
    </row>
    <row r="45" spans="1:12" ht="13.5" thickBot="1">
      <c r="A45" s="79" t="s">
        <v>172</v>
      </c>
      <c r="B45" s="475">
        <v>41</v>
      </c>
      <c r="C45" s="85"/>
      <c r="D45" s="110">
        <v>637016</v>
      </c>
      <c r="E45" s="85" t="s">
        <v>89</v>
      </c>
      <c r="F45" s="289"/>
      <c r="G45" s="289"/>
      <c r="H45" s="289"/>
      <c r="I45" s="289"/>
      <c r="J45" s="519">
        <v>300</v>
      </c>
      <c r="K45" s="519">
        <v>300</v>
      </c>
      <c r="L45" s="519">
        <v>300</v>
      </c>
    </row>
    <row r="46" spans="1:12" ht="12.75">
      <c r="A46" s="79" t="s">
        <v>134</v>
      </c>
      <c r="B46" s="475">
        <v>41</v>
      </c>
      <c r="C46" s="85"/>
      <c r="D46" s="110">
        <v>642015</v>
      </c>
      <c r="E46" s="85" t="s">
        <v>91</v>
      </c>
      <c r="F46" s="289"/>
      <c r="G46" s="289"/>
      <c r="H46" s="289"/>
      <c r="I46" s="289"/>
      <c r="J46" s="519"/>
      <c r="K46" s="289"/>
      <c r="L46" s="289"/>
    </row>
    <row r="47" spans="1:1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</row>
    <row r="54" spans="1:12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1:12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2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</row>
    <row r="71" spans="1:12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</row>
    <row r="72" spans="1:12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</row>
    <row r="73" spans="1:12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</row>
    <row r="74" spans="1:12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</row>
    <row r="75" spans="1:12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</row>
    <row r="76" spans="1:12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</row>
    <row r="77" spans="1:12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78" spans="1:12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1:12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1:12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</row>
    <row r="81" spans="1:12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</row>
    <row r="82" spans="1:12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</row>
    <row r="83" spans="1:12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</row>
    <row r="84" spans="1:12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spans="1:12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12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</row>
    <row r="87" spans="1:12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</row>
    <row r="88" spans="1:12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</row>
    <row r="89" spans="1:12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</row>
    <row r="90" spans="1:12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12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12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</row>
    <row r="93" spans="1:12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</row>
    <row r="94" spans="1:12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2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</row>
    <row r="96" spans="1:12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</row>
    <row r="99" spans="1:12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7" ht="12.75"/>
    <row r="108" ht="12.75"/>
    <row r="109" ht="12.75"/>
  </sheetData>
  <sheetProtection selectLockedCells="1" selectUnlockedCells="1"/>
  <mergeCells count="26"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J5:J6"/>
    <mergeCell ref="K5:K6"/>
    <mergeCell ref="L5:L6"/>
    <mergeCell ref="B7:E7"/>
    <mergeCell ref="C8:E8"/>
    <mergeCell ref="D9:E9"/>
    <mergeCell ref="D33:E33"/>
    <mergeCell ref="D36:E36"/>
    <mergeCell ref="D39:E39"/>
    <mergeCell ref="D41:E41"/>
    <mergeCell ref="M9:S10"/>
    <mergeCell ref="D10:E10"/>
    <mergeCell ref="D16:E16"/>
    <mergeCell ref="D17:E17"/>
    <mergeCell ref="D24:E24"/>
    <mergeCell ref="D27:E27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8"/>
  <sheetViews>
    <sheetView zoomScale="110" zoomScaleNormal="110" zoomScalePageLayoutView="0" workbookViewId="0" topLeftCell="A1">
      <selection activeCell="J88" sqref="J88"/>
    </sheetView>
  </sheetViews>
  <sheetFormatPr defaultColWidth="11.57421875" defaultRowHeight="12.75"/>
  <cols>
    <col min="1" max="1" width="4.28125" style="0" customWidth="1"/>
    <col min="2" max="2" width="4.28125" style="0" bestFit="1" customWidth="1"/>
    <col min="3" max="4" width="7.7109375" style="0" customWidth="1"/>
    <col min="5" max="5" width="40.421875" style="0" customWidth="1"/>
    <col min="6" max="6" width="12.140625" style="0" customWidth="1"/>
    <col min="7" max="7" width="14.7109375" style="0" bestFit="1" customWidth="1"/>
    <col min="8" max="8" width="11.57421875" style="106" customWidth="1"/>
    <col min="9" max="9" width="11.8515625" style="106" customWidth="1"/>
    <col min="10" max="10" width="12.28125" style="106" customWidth="1"/>
    <col min="11" max="11" width="11.7109375" style="0" customWidth="1"/>
    <col min="12" max="12" width="12.140625" style="0" customWidth="1"/>
  </cols>
  <sheetData>
    <row r="1" spans="1:11" ht="20.25" customHeight="1">
      <c r="A1" s="686" t="s">
        <v>184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2" ht="12.75">
      <c r="A2" s="74"/>
      <c r="B2" s="74"/>
      <c r="C2" s="74"/>
      <c r="D2" s="74"/>
      <c r="E2" s="74"/>
      <c r="F2" s="108"/>
      <c r="G2" s="108"/>
      <c r="H2" s="116"/>
      <c r="I2" s="116"/>
      <c r="J2" s="108"/>
      <c r="K2" s="108"/>
      <c r="L2" s="108"/>
    </row>
    <row r="3" spans="1:12" ht="12.75" customHeight="1">
      <c r="A3" s="659"/>
      <c r="B3" s="660" t="s">
        <v>70</v>
      </c>
      <c r="C3" s="660"/>
      <c r="D3" s="661" t="s">
        <v>71</v>
      </c>
      <c r="E3" s="661"/>
      <c r="F3" s="672" t="s">
        <v>72</v>
      </c>
      <c r="G3" s="672"/>
      <c r="H3" s="672"/>
      <c r="I3" s="672"/>
      <c r="J3" s="672"/>
      <c r="K3" s="672"/>
      <c r="L3" s="672"/>
    </row>
    <row r="4" spans="1:12" ht="12.75">
      <c r="A4" s="659"/>
      <c r="B4" s="659"/>
      <c r="C4" s="660"/>
      <c r="D4" s="661"/>
      <c r="E4" s="661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>
      <c r="A5" s="659"/>
      <c r="B5" s="659"/>
      <c r="C5" s="660"/>
      <c r="D5" s="661"/>
      <c r="E5" s="661"/>
      <c r="F5" s="674" t="s">
        <v>756</v>
      </c>
      <c r="G5" s="674" t="s">
        <v>838</v>
      </c>
      <c r="H5" s="674" t="s">
        <v>839</v>
      </c>
      <c r="I5" s="688" t="s">
        <v>840</v>
      </c>
      <c r="J5" s="668" t="s">
        <v>732</v>
      </c>
      <c r="K5" s="668" t="s">
        <v>765</v>
      </c>
      <c r="L5" s="668" t="s">
        <v>841</v>
      </c>
    </row>
    <row r="6" spans="1:12" ht="34.5" customHeight="1">
      <c r="A6" s="659"/>
      <c r="B6" s="659"/>
      <c r="C6" s="660"/>
      <c r="D6" s="661"/>
      <c r="E6" s="661"/>
      <c r="F6" s="674"/>
      <c r="G6" s="674"/>
      <c r="H6" s="674"/>
      <c r="I6" s="688"/>
      <c r="J6" s="668"/>
      <c r="K6" s="668"/>
      <c r="L6" s="668"/>
    </row>
    <row r="7" spans="1:12" ht="27.75" customHeight="1">
      <c r="A7" s="78"/>
      <c r="B7" s="683" t="s">
        <v>185</v>
      </c>
      <c r="C7" s="683"/>
      <c r="D7" s="683"/>
      <c r="E7" s="683"/>
      <c r="F7" s="368">
        <f aca="true" t="shared" si="0" ref="F7:L7">F8+F37+F40+F56</f>
        <v>688982.97</v>
      </c>
      <c r="G7" s="368">
        <f t="shared" si="0"/>
        <v>738479.14</v>
      </c>
      <c r="H7" s="368">
        <f t="shared" si="0"/>
        <v>675440</v>
      </c>
      <c r="I7" s="368">
        <f t="shared" si="0"/>
        <v>741962.1</v>
      </c>
      <c r="J7" s="368">
        <f t="shared" si="0"/>
        <v>687395</v>
      </c>
      <c r="K7" s="368">
        <f t="shared" si="0"/>
        <v>710447</v>
      </c>
      <c r="L7" s="368">
        <f t="shared" si="0"/>
        <v>727557.0800000001</v>
      </c>
    </row>
    <row r="8" spans="1:12" ht="12.75">
      <c r="A8" s="79" t="s">
        <v>74</v>
      </c>
      <c r="B8" s="89" t="s">
        <v>186</v>
      </c>
      <c r="C8" s="653" t="s">
        <v>187</v>
      </c>
      <c r="D8" s="653"/>
      <c r="E8" s="653"/>
      <c r="F8" s="396">
        <f aca="true" t="shared" si="1" ref="F8:L8">SUM(F9+F32+F25)</f>
        <v>110240.01</v>
      </c>
      <c r="G8" s="396">
        <f t="shared" si="1"/>
        <v>105213.67</v>
      </c>
      <c r="H8" s="396">
        <f t="shared" si="1"/>
        <v>89850</v>
      </c>
      <c r="I8" s="396">
        <f t="shared" si="1"/>
        <v>99850</v>
      </c>
      <c r="J8" s="396">
        <f t="shared" si="1"/>
        <v>90110</v>
      </c>
      <c r="K8" s="396">
        <f t="shared" si="1"/>
        <v>93810</v>
      </c>
      <c r="L8" s="396">
        <f t="shared" si="1"/>
        <v>93810</v>
      </c>
    </row>
    <row r="9" spans="1:12" ht="12.75">
      <c r="A9" s="79" t="s">
        <v>77</v>
      </c>
      <c r="B9" s="81"/>
      <c r="C9" s="82" t="s">
        <v>188</v>
      </c>
      <c r="D9" s="651" t="s">
        <v>189</v>
      </c>
      <c r="E9" s="651"/>
      <c r="F9" s="288">
        <f aca="true" t="shared" si="2" ref="F9:L9">SUM(F10:F24)</f>
        <v>109662.45</v>
      </c>
      <c r="G9" s="288">
        <f t="shared" si="2"/>
        <v>102594.87</v>
      </c>
      <c r="H9" s="288">
        <f t="shared" si="2"/>
        <v>88850</v>
      </c>
      <c r="I9" s="288">
        <f t="shared" si="2"/>
        <v>82150</v>
      </c>
      <c r="J9" s="288">
        <f t="shared" si="2"/>
        <v>71360</v>
      </c>
      <c r="K9" s="288">
        <f t="shared" si="2"/>
        <v>75060</v>
      </c>
      <c r="L9" s="288">
        <f t="shared" si="2"/>
        <v>75060</v>
      </c>
    </row>
    <row r="10" spans="1:12" ht="12.75">
      <c r="A10" s="79" t="s">
        <v>80</v>
      </c>
      <c r="B10" s="475">
        <v>41</v>
      </c>
      <c r="C10" s="85"/>
      <c r="D10" s="86">
        <v>611</v>
      </c>
      <c r="E10" s="87" t="s">
        <v>81</v>
      </c>
      <c r="F10" s="289">
        <v>55588.95</v>
      </c>
      <c r="G10" s="289">
        <v>50749.26</v>
      </c>
      <c r="H10" s="289">
        <v>40000</v>
      </c>
      <c r="I10" s="290">
        <v>39000</v>
      </c>
      <c r="J10" s="519">
        <v>36000</v>
      </c>
      <c r="K10" s="291">
        <v>40000</v>
      </c>
      <c r="L10" s="291">
        <v>40000</v>
      </c>
    </row>
    <row r="11" spans="1:12" ht="12.75">
      <c r="A11" s="79" t="s">
        <v>82</v>
      </c>
      <c r="B11" s="475">
        <v>41</v>
      </c>
      <c r="C11" s="85"/>
      <c r="D11" s="110">
        <v>612001</v>
      </c>
      <c r="E11" s="87" t="s">
        <v>83</v>
      </c>
      <c r="F11" s="289">
        <v>4581.52</v>
      </c>
      <c r="G11" s="289">
        <v>1744.42</v>
      </c>
      <c r="H11" s="289">
        <v>4000</v>
      </c>
      <c r="I11" s="290">
        <v>3500</v>
      </c>
      <c r="J11" s="519">
        <v>6000</v>
      </c>
      <c r="K11" s="291">
        <v>6000</v>
      </c>
      <c r="L11" s="291">
        <v>6000</v>
      </c>
    </row>
    <row r="12" spans="1:12" ht="12.75">
      <c r="A12" s="79" t="s">
        <v>84</v>
      </c>
      <c r="B12" s="475">
        <v>41</v>
      </c>
      <c r="C12" s="85"/>
      <c r="D12" s="110">
        <v>612002</v>
      </c>
      <c r="E12" s="87" t="s">
        <v>190</v>
      </c>
      <c r="F12" s="289">
        <v>17511.82</v>
      </c>
      <c r="G12" s="289">
        <v>13013.56</v>
      </c>
      <c r="H12" s="289">
        <v>10700</v>
      </c>
      <c r="I12" s="290">
        <v>10000</v>
      </c>
      <c r="J12" s="519">
        <v>6000</v>
      </c>
      <c r="K12" s="291">
        <v>6000</v>
      </c>
      <c r="L12" s="291">
        <v>6000</v>
      </c>
    </row>
    <row r="13" spans="1:12" ht="13.5" thickBot="1">
      <c r="A13" s="79" t="s">
        <v>86</v>
      </c>
      <c r="B13" s="475">
        <v>41</v>
      </c>
      <c r="C13" s="85"/>
      <c r="D13" s="86">
        <v>642012</v>
      </c>
      <c r="E13" s="87" t="s">
        <v>217</v>
      </c>
      <c r="F13" s="289">
        <v>0</v>
      </c>
      <c r="G13" s="289">
        <v>3336</v>
      </c>
      <c r="H13" s="289"/>
      <c r="I13" s="290">
        <v>0</v>
      </c>
      <c r="J13" s="519">
        <v>0</v>
      </c>
      <c r="K13" s="291"/>
      <c r="L13" s="291"/>
    </row>
    <row r="14" spans="1:12" ht="13.5" thickBot="1">
      <c r="A14" s="79" t="s">
        <v>929</v>
      </c>
      <c r="B14" s="475">
        <v>41</v>
      </c>
      <c r="C14" s="85"/>
      <c r="D14" s="86">
        <v>614</v>
      </c>
      <c r="E14" s="87" t="s">
        <v>85</v>
      </c>
      <c r="F14" s="289"/>
      <c r="G14" s="289"/>
      <c r="H14" s="289">
        <v>1000</v>
      </c>
      <c r="I14" s="290">
        <v>1000</v>
      </c>
      <c r="J14" s="519">
        <v>1000</v>
      </c>
      <c r="K14" s="291">
        <v>1000</v>
      </c>
      <c r="L14" s="291">
        <v>1000</v>
      </c>
    </row>
    <row r="15" spans="1:12" ht="13.5" thickBot="1">
      <c r="A15" s="79" t="s">
        <v>930</v>
      </c>
      <c r="B15" s="475">
        <v>41</v>
      </c>
      <c r="C15" s="85"/>
      <c r="D15" s="86">
        <v>621</v>
      </c>
      <c r="E15" s="87" t="s">
        <v>87</v>
      </c>
      <c r="F15" s="289">
        <v>24932.96</v>
      </c>
      <c r="G15" s="289">
        <v>26675.44</v>
      </c>
      <c r="H15" s="289">
        <v>24000</v>
      </c>
      <c r="I15" s="290">
        <v>19500</v>
      </c>
      <c r="J15" s="519">
        <v>15500</v>
      </c>
      <c r="K15" s="291">
        <v>15500</v>
      </c>
      <c r="L15" s="291">
        <v>15500</v>
      </c>
    </row>
    <row r="16" spans="1:12" ht="12.75">
      <c r="A16" s="79" t="s">
        <v>931</v>
      </c>
      <c r="B16" s="475">
        <v>41</v>
      </c>
      <c r="C16" s="85"/>
      <c r="D16" s="110">
        <v>637016</v>
      </c>
      <c r="E16" s="87" t="s">
        <v>89</v>
      </c>
      <c r="F16" s="289">
        <v>903.94</v>
      </c>
      <c r="G16" s="289">
        <v>811.85</v>
      </c>
      <c r="H16" s="289">
        <v>850</v>
      </c>
      <c r="I16" s="290">
        <v>850</v>
      </c>
      <c r="J16" s="519">
        <v>660</v>
      </c>
      <c r="K16" s="291">
        <v>660</v>
      </c>
      <c r="L16" s="291">
        <v>660</v>
      </c>
    </row>
    <row r="17" spans="1:12" ht="12.75">
      <c r="A17" s="79" t="s">
        <v>150</v>
      </c>
      <c r="B17" s="475">
        <v>41</v>
      </c>
      <c r="C17" s="85"/>
      <c r="D17" s="110">
        <v>642015</v>
      </c>
      <c r="E17" s="87" t="s">
        <v>191</v>
      </c>
      <c r="F17" s="289">
        <v>2268.25</v>
      </c>
      <c r="G17" s="289">
        <v>876.55</v>
      </c>
      <c r="H17" s="289">
        <v>500</v>
      </c>
      <c r="I17" s="290">
        <v>500</v>
      </c>
      <c r="J17" s="519">
        <v>500</v>
      </c>
      <c r="K17" s="291">
        <v>200</v>
      </c>
      <c r="L17" s="291">
        <v>200</v>
      </c>
    </row>
    <row r="18" spans="1:12" ht="13.5" thickBot="1">
      <c r="A18" s="79" t="s">
        <v>932</v>
      </c>
      <c r="B18" s="475">
        <v>41</v>
      </c>
      <c r="C18" s="85"/>
      <c r="D18" s="110">
        <v>637014</v>
      </c>
      <c r="E18" s="87" t="s">
        <v>93</v>
      </c>
      <c r="F18" s="289">
        <v>2772.77</v>
      </c>
      <c r="G18" s="289">
        <v>2958.37</v>
      </c>
      <c r="H18" s="289">
        <v>2700</v>
      </c>
      <c r="I18" s="290">
        <v>2700</v>
      </c>
      <c r="J18" s="519">
        <v>2300</v>
      </c>
      <c r="K18" s="291">
        <v>2300</v>
      </c>
      <c r="L18" s="291">
        <v>2300</v>
      </c>
    </row>
    <row r="19" spans="1:12" ht="13.5" thickBot="1">
      <c r="A19" s="79" t="s">
        <v>933</v>
      </c>
      <c r="B19" s="475">
        <v>41</v>
      </c>
      <c r="C19" s="85"/>
      <c r="D19" s="110">
        <v>632003</v>
      </c>
      <c r="E19" s="87" t="s">
        <v>155</v>
      </c>
      <c r="F19" s="289">
        <v>417.92</v>
      </c>
      <c r="G19" s="289">
        <v>209.9</v>
      </c>
      <c r="H19" s="289">
        <v>400</v>
      </c>
      <c r="I19" s="290">
        <v>400</v>
      </c>
      <c r="J19" s="519">
        <v>400</v>
      </c>
      <c r="K19" s="291">
        <v>500</v>
      </c>
      <c r="L19" s="291">
        <v>500</v>
      </c>
    </row>
    <row r="20" spans="1:12" ht="12.75">
      <c r="A20" s="79" t="s">
        <v>158</v>
      </c>
      <c r="B20" s="474">
        <v>41</v>
      </c>
      <c r="C20" s="91"/>
      <c r="D20" s="117">
        <v>633005</v>
      </c>
      <c r="E20" s="93" t="s">
        <v>194</v>
      </c>
      <c r="F20" s="293">
        <v>0</v>
      </c>
      <c r="G20" s="293"/>
      <c r="H20" s="289">
        <v>500</v>
      </c>
      <c r="I20" s="294">
        <v>500</v>
      </c>
      <c r="J20" s="519">
        <v>500</v>
      </c>
      <c r="K20" s="291">
        <v>500</v>
      </c>
      <c r="L20" s="291">
        <v>500</v>
      </c>
    </row>
    <row r="21" spans="1:12" ht="12.75">
      <c r="A21" s="79" t="s">
        <v>161</v>
      </c>
      <c r="B21" s="475">
        <v>41</v>
      </c>
      <c r="C21" s="85"/>
      <c r="D21" s="110">
        <v>633007</v>
      </c>
      <c r="E21" s="87" t="s">
        <v>790</v>
      </c>
      <c r="F21" s="289">
        <v>98.4</v>
      </c>
      <c r="G21" s="289">
        <v>100.2</v>
      </c>
      <c r="H21" s="289">
        <v>1400</v>
      </c>
      <c r="I21" s="290">
        <v>1400</v>
      </c>
      <c r="J21" s="524">
        <v>200</v>
      </c>
      <c r="K21" s="291">
        <v>200</v>
      </c>
      <c r="L21" s="291">
        <v>200</v>
      </c>
    </row>
    <row r="22" spans="1:12" ht="13.5" thickBot="1">
      <c r="A22" s="79" t="s">
        <v>96</v>
      </c>
      <c r="B22" s="475">
        <v>41</v>
      </c>
      <c r="C22" s="85"/>
      <c r="D22" s="110">
        <v>633010</v>
      </c>
      <c r="E22" s="87" t="s">
        <v>195</v>
      </c>
      <c r="F22" s="289">
        <v>0</v>
      </c>
      <c r="G22" s="289">
        <v>1065</v>
      </c>
      <c r="H22" s="289">
        <v>1500</v>
      </c>
      <c r="I22" s="290">
        <v>1500</v>
      </c>
      <c r="J22" s="524">
        <v>1000</v>
      </c>
      <c r="K22" s="291">
        <v>1000</v>
      </c>
      <c r="L22" s="291">
        <v>1000</v>
      </c>
    </row>
    <row r="23" spans="1:12" ht="13.5" thickBot="1">
      <c r="A23" s="79" t="s">
        <v>99</v>
      </c>
      <c r="B23" s="475">
        <v>41</v>
      </c>
      <c r="C23" s="85"/>
      <c r="D23" s="110">
        <v>637004</v>
      </c>
      <c r="E23" s="87" t="s">
        <v>198</v>
      </c>
      <c r="F23" s="289">
        <v>562.48</v>
      </c>
      <c r="G23" s="289">
        <v>858.21</v>
      </c>
      <c r="H23" s="289">
        <v>1000</v>
      </c>
      <c r="I23" s="290">
        <v>1000</v>
      </c>
      <c r="J23" s="524">
        <v>1000</v>
      </c>
      <c r="K23" s="291">
        <v>1000</v>
      </c>
      <c r="L23" s="291">
        <v>1000</v>
      </c>
    </row>
    <row r="24" spans="1:12" ht="13.5" thickBot="1">
      <c r="A24" s="79" t="s">
        <v>100</v>
      </c>
      <c r="B24" s="475">
        <v>41</v>
      </c>
      <c r="C24" s="85"/>
      <c r="D24" s="110">
        <v>633006</v>
      </c>
      <c r="E24" s="87" t="s">
        <v>95</v>
      </c>
      <c r="F24" s="289">
        <v>23.44</v>
      </c>
      <c r="G24" s="289">
        <v>196.11</v>
      </c>
      <c r="H24" s="289">
        <v>300</v>
      </c>
      <c r="I24" s="290">
        <v>300</v>
      </c>
      <c r="J24" s="519">
        <v>300</v>
      </c>
      <c r="K24" s="291">
        <v>200</v>
      </c>
      <c r="L24" s="291">
        <v>200</v>
      </c>
    </row>
    <row r="25" spans="1:12" ht="13.5" thickBot="1">
      <c r="A25" s="79" t="s">
        <v>101</v>
      </c>
      <c r="B25" s="81"/>
      <c r="C25" s="82" t="s">
        <v>199</v>
      </c>
      <c r="D25" s="651" t="s">
        <v>760</v>
      </c>
      <c r="E25" s="651"/>
      <c r="F25" s="288">
        <f aca="true" t="shared" si="3" ref="F25:L25">SUM(F26:F31)</f>
        <v>0</v>
      </c>
      <c r="G25" s="288">
        <f t="shared" si="3"/>
        <v>2357.8</v>
      </c>
      <c r="H25" s="288">
        <f t="shared" si="3"/>
        <v>0</v>
      </c>
      <c r="I25" s="288">
        <f t="shared" si="3"/>
        <v>16700</v>
      </c>
      <c r="J25" s="288">
        <f t="shared" si="3"/>
        <v>17750</v>
      </c>
      <c r="K25" s="288">
        <f t="shared" si="3"/>
        <v>17750</v>
      </c>
      <c r="L25" s="288">
        <f t="shared" si="3"/>
        <v>17750</v>
      </c>
    </row>
    <row r="26" spans="1:12" ht="13.5" thickBot="1">
      <c r="A26" s="79" t="s">
        <v>102</v>
      </c>
      <c r="B26" s="475">
        <v>41</v>
      </c>
      <c r="C26" s="85"/>
      <c r="D26" s="86">
        <v>611</v>
      </c>
      <c r="E26" s="87" t="s">
        <v>81</v>
      </c>
      <c r="F26" s="289"/>
      <c r="G26" s="289">
        <v>2357.8</v>
      </c>
      <c r="H26" s="289"/>
      <c r="I26" s="290">
        <v>12000</v>
      </c>
      <c r="J26" s="519">
        <v>12500</v>
      </c>
      <c r="K26" s="289">
        <v>12500</v>
      </c>
      <c r="L26" s="289">
        <v>12500</v>
      </c>
    </row>
    <row r="27" spans="1:12" ht="13.5" thickBot="1">
      <c r="A27" s="79" t="s">
        <v>103</v>
      </c>
      <c r="B27" s="475">
        <v>41</v>
      </c>
      <c r="C27" s="85"/>
      <c r="D27" s="86">
        <v>621</v>
      </c>
      <c r="E27" s="87" t="s">
        <v>87</v>
      </c>
      <c r="F27" s="289"/>
      <c r="G27" s="289"/>
      <c r="H27" s="289"/>
      <c r="I27" s="290">
        <v>3600</v>
      </c>
      <c r="J27" s="519">
        <v>4000</v>
      </c>
      <c r="K27" s="289">
        <v>4000</v>
      </c>
      <c r="L27" s="289">
        <v>4000</v>
      </c>
    </row>
    <row r="28" spans="1:12" ht="13.5" thickBot="1">
      <c r="A28" s="79" t="s">
        <v>104</v>
      </c>
      <c r="B28" s="475">
        <v>41</v>
      </c>
      <c r="C28" s="85"/>
      <c r="D28" s="110">
        <v>637016</v>
      </c>
      <c r="E28" s="87" t="s">
        <v>89</v>
      </c>
      <c r="F28" s="289"/>
      <c r="G28" s="289"/>
      <c r="H28" s="289"/>
      <c r="I28" s="290"/>
      <c r="J28" s="519">
        <v>130</v>
      </c>
      <c r="K28" s="289">
        <v>130</v>
      </c>
      <c r="L28" s="289">
        <v>130</v>
      </c>
    </row>
    <row r="29" spans="1:12" ht="13.5" thickBot="1">
      <c r="A29" s="79" t="s">
        <v>105</v>
      </c>
      <c r="B29" s="475">
        <v>41</v>
      </c>
      <c r="C29" s="85"/>
      <c r="D29" s="110">
        <v>642015</v>
      </c>
      <c r="E29" s="87" t="s">
        <v>881</v>
      </c>
      <c r="F29" s="289"/>
      <c r="G29" s="289"/>
      <c r="H29" s="289"/>
      <c r="I29" s="290">
        <v>100</v>
      </c>
      <c r="J29" s="519">
        <v>100</v>
      </c>
      <c r="K29" s="289">
        <v>100</v>
      </c>
      <c r="L29" s="289">
        <v>100</v>
      </c>
    </row>
    <row r="30" spans="1:12" ht="13.5" thickBot="1">
      <c r="A30" s="79" t="s">
        <v>106</v>
      </c>
      <c r="B30" s="475"/>
      <c r="C30" s="85"/>
      <c r="D30" s="110">
        <v>637014</v>
      </c>
      <c r="E30" s="87" t="s">
        <v>93</v>
      </c>
      <c r="F30" s="289"/>
      <c r="G30" s="289"/>
      <c r="H30" s="289"/>
      <c r="I30" s="290">
        <v>900</v>
      </c>
      <c r="J30" s="519">
        <v>920</v>
      </c>
      <c r="K30" s="289">
        <v>920</v>
      </c>
      <c r="L30" s="289">
        <v>920</v>
      </c>
    </row>
    <row r="31" spans="1:12" ht="13.5" thickBot="1">
      <c r="A31" s="79" t="s">
        <v>109</v>
      </c>
      <c r="B31" s="475"/>
      <c r="C31" s="85"/>
      <c r="D31" s="110">
        <v>633006</v>
      </c>
      <c r="E31" s="87" t="s">
        <v>95</v>
      </c>
      <c r="F31" s="289"/>
      <c r="G31" s="289"/>
      <c r="H31" s="289"/>
      <c r="I31" s="290">
        <v>100</v>
      </c>
      <c r="J31" s="519">
        <v>100</v>
      </c>
      <c r="K31" s="289">
        <v>100</v>
      </c>
      <c r="L31" s="289">
        <v>100</v>
      </c>
    </row>
    <row r="32" spans="1:12" ht="13.5" thickBot="1">
      <c r="A32" s="79" t="s">
        <v>112</v>
      </c>
      <c r="B32" s="81"/>
      <c r="C32" s="82" t="s">
        <v>199</v>
      </c>
      <c r="D32" s="651" t="s">
        <v>200</v>
      </c>
      <c r="E32" s="651"/>
      <c r="F32" s="288">
        <f aca="true" t="shared" si="4" ref="F32:L32">SUM(F33:F36)</f>
        <v>577.5600000000001</v>
      </c>
      <c r="G32" s="288">
        <f t="shared" si="4"/>
        <v>261</v>
      </c>
      <c r="H32" s="288">
        <f t="shared" si="4"/>
        <v>1000</v>
      </c>
      <c r="I32" s="288">
        <f t="shared" si="4"/>
        <v>1000</v>
      </c>
      <c r="J32" s="288">
        <f t="shared" si="4"/>
        <v>1000</v>
      </c>
      <c r="K32" s="288">
        <f t="shared" si="4"/>
        <v>1000</v>
      </c>
      <c r="L32" s="288">
        <f t="shared" si="4"/>
        <v>1000</v>
      </c>
    </row>
    <row r="33" spans="1:12" ht="12.75">
      <c r="A33" s="79" t="s">
        <v>114</v>
      </c>
      <c r="B33" s="475">
        <v>41</v>
      </c>
      <c r="C33" s="85"/>
      <c r="D33" s="110">
        <v>633004</v>
      </c>
      <c r="E33" s="87" t="s">
        <v>201</v>
      </c>
      <c r="F33" s="289">
        <v>192.52</v>
      </c>
      <c r="G33" s="289"/>
      <c r="H33" s="289">
        <v>400</v>
      </c>
      <c r="I33" s="290">
        <v>400</v>
      </c>
      <c r="J33" s="519">
        <v>400</v>
      </c>
      <c r="K33" s="291">
        <v>500</v>
      </c>
      <c r="L33" s="291">
        <v>500</v>
      </c>
    </row>
    <row r="34" spans="1:12" ht="12.75">
      <c r="A34" s="79" t="s">
        <v>116</v>
      </c>
      <c r="B34" s="475">
        <v>41</v>
      </c>
      <c r="C34" s="85"/>
      <c r="D34" s="110">
        <v>637004</v>
      </c>
      <c r="E34" s="87" t="s">
        <v>202</v>
      </c>
      <c r="F34" s="289">
        <v>190.68</v>
      </c>
      <c r="G34" s="289"/>
      <c r="H34" s="289">
        <v>400</v>
      </c>
      <c r="I34" s="290">
        <v>400</v>
      </c>
      <c r="J34" s="519">
        <v>400</v>
      </c>
      <c r="K34" s="291">
        <v>300</v>
      </c>
      <c r="L34" s="291">
        <v>300</v>
      </c>
    </row>
    <row r="35" spans="1:12" ht="12.75">
      <c r="A35" s="79" t="s">
        <v>118</v>
      </c>
      <c r="B35" s="475">
        <v>41</v>
      </c>
      <c r="C35" s="85"/>
      <c r="D35" s="110">
        <v>633006</v>
      </c>
      <c r="E35" s="87" t="s">
        <v>95</v>
      </c>
      <c r="F35" s="289"/>
      <c r="G35" s="289"/>
      <c r="H35" s="289"/>
      <c r="I35" s="290">
        <v>0</v>
      </c>
      <c r="J35" s="519"/>
      <c r="K35" s="291">
        <v>100</v>
      </c>
      <c r="L35" s="291">
        <v>100</v>
      </c>
    </row>
    <row r="36" spans="1:12" ht="12.75">
      <c r="A36" s="79" t="s">
        <v>120</v>
      </c>
      <c r="B36" s="475">
        <v>41</v>
      </c>
      <c r="C36" s="85"/>
      <c r="D36" s="110">
        <v>635004</v>
      </c>
      <c r="E36" s="87" t="s">
        <v>203</v>
      </c>
      <c r="F36" s="289">
        <v>194.36</v>
      </c>
      <c r="G36" s="289">
        <v>261</v>
      </c>
      <c r="H36" s="289">
        <v>200</v>
      </c>
      <c r="I36" s="290">
        <v>200</v>
      </c>
      <c r="J36" s="519">
        <v>200</v>
      </c>
      <c r="K36" s="291">
        <v>100</v>
      </c>
      <c r="L36" s="291">
        <v>100</v>
      </c>
    </row>
    <row r="37" spans="1:12" ht="12.75">
      <c r="A37" s="79" t="s">
        <v>122</v>
      </c>
      <c r="B37" s="80" t="s">
        <v>204</v>
      </c>
      <c r="C37" s="657" t="s">
        <v>205</v>
      </c>
      <c r="D37" s="657"/>
      <c r="E37" s="657"/>
      <c r="F37" s="354">
        <f aca="true" t="shared" si="5" ref="F37:L38">SUM(F38)</f>
        <v>0</v>
      </c>
      <c r="G37" s="354"/>
      <c r="H37" s="354">
        <f t="shared" si="5"/>
        <v>0</v>
      </c>
      <c r="I37" s="354">
        <f t="shared" si="5"/>
        <v>372.1</v>
      </c>
      <c r="J37" s="354">
        <f t="shared" si="5"/>
        <v>450</v>
      </c>
      <c r="K37" s="354">
        <f t="shared" si="5"/>
        <v>450</v>
      </c>
      <c r="L37" s="354">
        <f t="shared" si="5"/>
        <v>450</v>
      </c>
    </row>
    <row r="38" spans="1:12" ht="12.75">
      <c r="A38" s="79" t="s">
        <v>124</v>
      </c>
      <c r="B38" s="81"/>
      <c r="C38" s="82" t="s">
        <v>206</v>
      </c>
      <c r="D38" s="651" t="s">
        <v>207</v>
      </c>
      <c r="E38" s="651"/>
      <c r="F38" s="288">
        <f t="shared" si="5"/>
        <v>0</v>
      </c>
      <c r="G38" s="288"/>
      <c r="H38" s="288">
        <f t="shared" si="5"/>
        <v>0</v>
      </c>
      <c r="I38" s="288">
        <f t="shared" si="5"/>
        <v>372.1</v>
      </c>
      <c r="J38" s="288">
        <f t="shared" si="5"/>
        <v>450</v>
      </c>
      <c r="K38" s="288">
        <f t="shared" si="5"/>
        <v>450</v>
      </c>
      <c r="L38" s="288">
        <f t="shared" si="5"/>
        <v>450</v>
      </c>
    </row>
    <row r="39" spans="1:12" ht="12.75">
      <c r="A39" s="79" t="s">
        <v>126</v>
      </c>
      <c r="B39" s="475">
        <v>111</v>
      </c>
      <c r="C39" s="85"/>
      <c r="D39" s="110">
        <v>637027</v>
      </c>
      <c r="E39" s="87" t="s">
        <v>170</v>
      </c>
      <c r="F39" s="289"/>
      <c r="G39" s="289"/>
      <c r="H39" s="289"/>
      <c r="I39" s="290">
        <v>372.1</v>
      </c>
      <c r="J39" s="519">
        <v>450</v>
      </c>
      <c r="K39" s="291">
        <v>450</v>
      </c>
      <c r="L39" s="291">
        <v>450</v>
      </c>
    </row>
    <row r="40" spans="1:12" ht="12.75">
      <c r="A40" s="79" t="s">
        <v>128</v>
      </c>
      <c r="B40" s="80" t="s">
        <v>208</v>
      </c>
      <c r="C40" s="657" t="s">
        <v>209</v>
      </c>
      <c r="D40" s="657"/>
      <c r="E40" s="657"/>
      <c r="F40" s="354">
        <f aca="true" t="shared" si="6" ref="F40:L40">F41</f>
        <v>14313.779999999999</v>
      </c>
      <c r="G40" s="354">
        <f t="shared" si="6"/>
        <v>23943.41</v>
      </c>
      <c r="H40" s="354">
        <f t="shared" si="6"/>
        <v>26330</v>
      </c>
      <c r="I40" s="354">
        <f t="shared" si="6"/>
        <v>26330</v>
      </c>
      <c r="J40" s="354">
        <f t="shared" si="6"/>
        <v>30020</v>
      </c>
      <c r="K40" s="354">
        <f t="shared" si="6"/>
        <v>30020</v>
      </c>
      <c r="L40" s="354">
        <f t="shared" si="6"/>
        <v>30020</v>
      </c>
    </row>
    <row r="41" spans="1:12" ht="12.75">
      <c r="A41" s="79" t="s">
        <v>130</v>
      </c>
      <c r="B41" s="81"/>
      <c r="C41" s="82" t="s">
        <v>210</v>
      </c>
      <c r="D41" s="651" t="s">
        <v>211</v>
      </c>
      <c r="E41" s="651"/>
      <c r="F41" s="288">
        <f aca="true" t="shared" si="7" ref="F41:L41">F42</f>
        <v>14313.779999999999</v>
      </c>
      <c r="G41" s="288">
        <f t="shared" si="7"/>
        <v>23943.41</v>
      </c>
      <c r="H41" s="288">
        <f t="shared" si="7"/>
        <v>26330</v>
      </c>
      <c r="I41" s="288">
        <f t="shared" si="7"/>
        <v>26330</v>
      </c>
      <c r="J41" s="288">
        <f t="shared" si="7"/>
        <v>30020</v>
      </c>
      <c r="K41" s="288">
        <f t="shared" si="7"/>
        <v>30020</v>
      </c>
      <c r="L41" s="288">
        <f t="shared" si="7"/>
        <v>30020</v>
      </c>
    </row>
    <row r="42" spans="1:12" ht="12.75">
      <c r="A42" s="79" t="s">
        <v>131</v>
      </c>
      <c r="B42" s="81"/>
      <c r="C42" s="85"/>
      <c r="D42" s="687" t="s">
        <v>212</v>
      </c>
      <c r="E42" s="687"/>
      <c r="F42" s="292">
        <f aca="true" t="shared" si="8" ref="F42:L42">SUM(F43:F55)</f>
        <v>14313.779999999999</v>
      </c>
      <c r="G42" s="292">
        <f t="shared" si="8"/>
        <v>23943.41</v>
      </c>
      <c r="H42" s="292">
        <f t="shared" si="8"/>
        <v>26330</v>
      </c>
      <c r="I42" s="292">
        <f t="shared" si="8"/>
        <v>26330</v>
      </c>
      <c r="J42" s="292">
        <f t="shared" si="8"/>
        <v>30020</v>
      </c>
      <c r="K42" s="292">
        <f t="shared" si="8"/>
        <v>30020</v>
      </c>
      <c r="L42" s="292">
        <f t="shared" si="8"/>
        <v>30020</v>
      </c>
    </row>
    <row r="43" spans="1:12" ht="12.75">
      <c r="A43" s="79" t="s">
        <v>213</v>
      </c>
      <c r="B43" s="474">
        <v>41</v>
      </c>
      <c r="C43" s="91"/>
      <c r="D43" s="92">
        <v>611</v>
      </c>
      <c r="E43" s="93" t="s">
        <v>81</v>
      </c>
      <c r="F43" s="289">
        <v>6852.83</v>
      </c>
      <c r="G43" s="289">
        <v>13734.28</v>
      </c>
      <c r="H43" s="289">
        <v>14000</v>
      </c>
      <c r="I43" s="290">
        <v>14000</v>
      </c>
      <c r="J43" s="519">
        <v>15500</v>
      </c>
      <c r="K43" s="289">
        <v>15500</v>
      </c>
      <c r="L43" s="289">
        <v>15500</v>
      </c>
    </row>
    <row r="44" spans="1:12" ht="12.75">
      <c r="A44" s="79" t="s">
        <v>133</v>
      </c>
      <c r="B44" s="475">
        <v>41</v>
      </c>
      <c r="C44" s="85"/>
      <c r="D44" s="110">
        <v>612001</v>
      </c>
      <c r="E44" s="87" t="s">
        <v>83</v>
      </c>
      <c r="F44" s="289">
        <v>1896.16</v>
      </c>
      <c r="G44" s="289">
        <v>1970.92</v>
      </c>
      <c r="H44" s="289">
        <v>3000</v>
      </c>
      <c r="I44" s="290">
        <v>3500</v>
      </c>
      <c r="J44" s="519">
        <v>3700</v>
      </c>
      <c r="K44" s="289">
        <v>3700</v>
      </c>
      <c r="L44" s="289">
        <v>3700</v>
      </c>
    </row>
    <row r="45" spans="1:12" ht="12.75">
      <c r="A45" s="79" t="s">
        <v>172</v>
      </c>
      <c r="B45" s="475">
        <v>41</v>
      </c>
      <c r="C45" s="85"/>
      <c r="D45" s="110">
        <v>612002</v>
      </c>
      <c r="E45" s="87" t="s">
        <v>190</v>
      </c>
      <c r="F45" s="289"/>
      <c r="G45" s="289"/>
      <c r="H45" s="289">
        <v>500</v>
      </c>
      <c r="I45" s="290">
        <v>0</v>
      </c>
      <c r="J45" s="519">
        <v>0</v>
      </c>
      <c r="K45" s="289">
        <v>0</v>
      </c>
      <c r="L45" s="289">
        <v>0</v>
      </c>
    </row>
    <row r="46" spans="1:12" ht="12.75">
      <c r="A46" s="79" t="s">
        <v>134</v>
      </c>
      <c r="B46" s="475">
        <v>41</v>
      </c>
      <c r="C46" s="85"/>
      <c r="D46" s="86">
        <v>614</v>
      </c>
      <c r="E46" s="87" t="s">
        <v>85</v>
      </c>
      <c r="F46" s="289">
        <v>0</v>
      </c>
      <c r="G46" s="289"/>
      <c r="H46" s="289">
        <v>500</v>
      </c>
      <c r="I46" s="290">
        <v>500</v>
      </c>
      <c r="J46" s="519">
        <v>600</v>
      </c>
      <c r="K46" s="289">
        <v>600</v>
      </c>
      <c r="L46" s="289">
        <v>600</v>
      </c>
    </row>
    <row r="47" spans="1:12" ht="12.75">
      <c r="A47" s="79" t="s">
        <v>135</v>
      </c>
      <c r="B47" s="475">
        <v>41</v>
      </c>
      <c r="C47" s="85"/>
      <c r="D47" s="86">
        <v>620</v>
      </c>
      <c r="E47" s="87" t="s">
        <v>87</v>
      </c>
      <c r="F47" s="289">
        <v>2953.19</v>
      </c>
      <c r="G47" s="289">
        <v>5854.68</v>
      </c>
      <c r="H47" s="289">
        <v>5200</v>
      </c>
      <c r="I47" s="290">
        <v>5200</v>
      </c>
      <c r="J47" s="519">
        <v>6900</v>
      </c>
      <c r="K47" s="289">
        <v>6900</v>
      </c>
      <c r="L47" s="289">
        <v>6900</v>
      </c>
    </row>
    <row r="48" spans="1:12" ht="12.75">
      <c r="A48" s="79" t="s">
        <v>136</v>
      </c>
      <c r="B48" s="475">
        <v>41</v>
      </c>
      <c r="C48" s="85"/>
      <c r="D48" s="86">
        <v>633006</v>
      </c>
      <c r="E48" s="87" t="s">
        <v>95</v>
      </c>
      <c r="F48" s="289"/>
      <c r="G48" s="289"/>
      <c r="H48" s="289"/>
      <c r="I48" s="290">
        <v>0</v>
      </c>
      <c r="J48" s="289"/>
      <c r="K48" s="289"/>
      <c r="L48" s="289"/>
    </row>
    <row r="49" spans="1:12" ht="12.75">
      <c r="A49" s="79" t="s">
        <v>177</v>
      </c>
      <c r="B49" s="475">
        <v>41</v>
      </c>
      <c r="C49" s="85"/>
      <c r="D49" s="110">
        <v>637016</v>
      </c>
      <c r="E49" s="87" t="s">
        <v>89</v>
      </c>
      <c r="F49" s="289">
        <v>99.7</v>
      </c>
      <c r="G49" s="289">
        <v>203.71</v>
      </c>
      <c r="H49" s="289">
        <v>130</v>
      </c>
      <c r="I49" s="290">
        <v>130</v>
      </c>
      <c r="J49" s="519">
        <v>300</v>
      </c>
      <c r="K49" s="289">
        <v>300</v>
      </c>
      <c r="L49" s="289">
        <v>300</v>
      </c>
    </row>
    <row r="50" spans="1:12" ht="12.75">
      <c r="A50" s="79" t="s">
        <v>180</v>
      </c>
      <c r="B50" s="475">
        <v>41</v>
      </c>
      <c r="C50" s="85"/>
      <c r="D50" s="110">
        <v>642015</v>
      </c>
      <c r="E50" s="87" t="s">
        <v>91</v>
      </c>
      <c r="F50" s="289">
        <v>0</v>
      </c>
      <c r="G50" s="289"/>
      <c r="H50" s="289">
        <v>100</v>
      </c>
      <c r="I50" s="290">
        <v>100</v>
      </c>
      <c r="J50" s="519">
        <v>100</v>
      </c>
      <c r="K50" s="289">
        <v>100</v>
      </c>
      <c r="L50" s="289">
        <v>100</v>
      </c>
    </row>
    <row r="51" spans="1:12" ht="12.75">
      <c r="A51" s="79" t="s">
        <v>182</v>
      </c>
      <c r="B51" s="475">
        <v>41</v>
      </c>
      <c r="C51" s="85"/>
      <c r="D51" s="110">
        <v>637014</v>
      </c>
      <c r="E51" s="87" t="s">
        <v>93</v>
      </c>
      <c r="F51" s="289">
        <v>355.63</v>
      </c>
      <c r="G51" s="289">
        <v>424.16</v>
      </c>
      <c r="H51" s="289">
        <v>900</v>
      </c>
      <c r="I51" s="290">
        <v>900</v>
      </c>
      <c r="J51" s="519">
        <v>920</v>
      </c>
      <c r="K51" s="289">
        <v>920</v>
      </c>
      <c r="L51" s="289">
        <v>920</v>
      </c>
    </row>
    <row r="52" spans="1:12" ht="12.75">
      <c r="A52" s="79" t="s">
        <v>138</v>
      </c>
      <c r="B52" s="475">
        <v>41</v>
      </c>
      <c r="C52" s="85"/>
      <c r="D52" s="110">
        <v>631002</v>
      </c>
      <c r="E52" s="87" t="s">
        <v>214</v>
      </c>
      <c r="F52" s="289">
        <v>0</v>
      </c>
      <c r="G52" s="289"/>
      <c r="H52" s="289"/>
      <c r="I52" s="290">
        <v>0</v>
      </c>
      <c r="J52" s="289"/>
      <c r="K52" s="289"/>
      <c r="L52" s="289"/>
    </row>
    <row r="53" spans="1:12" ht="12.75">
      <c r="A53" s="79" t="s">
        <v>215</v>
      </c>
      <c r="B53" s="475">
        <v>41</v>
      </c>
      <c r="C53" s="85"/>
      <c r="D53" s="110">
        <v>632003</v>
      </c>
      <c r="E53" s="87" t="s">
        <v>155</v>
      </c>
      <c r="F53" s="289">
        <v>128.63</v>
      </c>
      <c r="G53" s="289">
        <v>72.08</v>
      </c>
      <c r="H53" s="289">
        <v>300</v>
      </c>
      <c r="I53" s="290">
        <v>300</v>
      </c>
      <c r="J53" s="519">
        <v>300</v>
      </c>
      <c r="K53" s="289">
        <v>300</v>
      </c>
      <c r="L53" s="289">
        <v>300</v>
      </c>
    </row>
    <row r="54" spans="1:12" ht="12.75">
      <c r="A54" s="79" t="s">
        <v>140</v>
      </c>
      <c r="B54" s="475">
        <v>41</v>
      </c>
      <c r="C54" s="85"/>
      <c r="D54" s="110">
        <v>637027</v>
      </c>
      <c r="E54" s="87" t="s">
        <v>170</v>
      </c>
      <c r="F54" s="289">
        <v>777.64</v>
      </c>
      <c r="G54" s="289">
        <v>575.78</v>
      </c>
      <c r="H54" s="289">
        <v>500</v>
      </c>
      <c r="I54" s="290">
        <v>500</v>
      </c>
      <c r="J54" s="519">
        <v>500</v>
      </c>
      <c r="K54" s="289">
        <v>500</v>
      </c>
      <c r="L54" s="289">
        <v>500</v>
      </c>
    </row>
    <row r="55" spans="1:12" ht="13.5" thickBot="1">
      <c r="A55" s="79" t="s">
        <v>141</v>
      </c>
      <c r="B55" s="475">
        <v>41</v>
      </c>
      <c r="C55" s="85"/>
      <c r="D55" s="110">
        <v>637004</v>
      </c>
      <c r="E55" s="87" t="s">
        <v>216</v>
      </c>
      <c r="F55" s="289">
        <v>1250</v>
      </c>
      <c r="G55" s="289">
        <v>1107.8</v>
      </c>
      <c r="H55" s="289">
        <v>1200</v>
      </c>
      <c r="I55" s="290">
        <v>1200</v>
      </c>
      <c r="J55" s="519">
        <v>1200</v>
      </c>
      <c r="K55" s="289">
        <v>1200</v>
      </c>
      <c r="L55" s="289">
        <v>1200</v>
      </c>
    </row>
    <row r="56" spans="1:12" ht="13.5" thickBot="1">
      <c r="A56" s="79" t="s">
        <v>142</v>
      </c>
      <c r="B56" s="80" t="s">
        <v>107</v>
      </c>
      <c r="C56" s="657" t="s">
        <v>108</v>
      </c>
      <c r="D56" s="657"/>
      <c r="E56" s="657"/>
      <c r="F56" s="354">
        <f aca="true" t="shared" si="9" ref="F56:L56">SUM(F57+F117+F77)</f>
        <v>564429.1799999999</v>
      </c>
      <c r="G56" s="354">
        <f t="shared" si="9"/>
        <v>609322.06</v>
      </c>
      <c r="H56" s="354">
        <f t="shared" si="9"/>
        <v>559260</v>
      </c>
      <c r="I56" s="354">
        <f t="shared" si="9"/>
        <v>615410</v>
      </c>
      <c r="J56" s="354">
        <f t="shared" si="9"/>
        <v>566815</v>
      </c>
      <c r="K56" s="354">
        <f t="shared" si="9"/>
        <v>586167</v>
      </c>
      <c r="L56" s="354">
        <f t="shared" si="9"/>
        <v>603277.0800000001</v>
      </c>
    </row>
    <row r="57" spans="1:12" ht="12.75">
      <c r="A57" s="79" t="s">
        <v>219</v>
      </c>
      <c r="B57" s="81"/>
      <c r="C57" s="82" t="s">
        <v>229</v>
      </c>
      <c r="D57" s="651" t="s">
        <v>230</v>
      </c>
      <c r="E57" s="651"/>
      <c r="F57" s="288">
        <f aca="true" t="shared" si="10" ref="F57:L57">SUM(F58)</f>
        <v>11605.470000000001</v>
      </c>
      <c r="G57" s="288">
        <f t="shared" si="10"/>
        <v>11676.53</v>
      </c>
      <c r="H57" s="288">
        <f t="shared" si="10"/>
        <v>12170</v>
      </c>
      <c r="I57" s="288">
        <f t="shared" si="10"/>
        <v>12170</v>
      </c>
      <c r="J57" s="288">
        <f t="shared" si="10"/>
        <v>13125</v>
      </c>
      <c r="K57" s="288">
        <f t="shared" si="10"/>
        <v>13125</v>
      </c>
      <c r="L57" s="288">
        <f t="shared" si="10"/>
        <v>13125</v>
      </c>
    </row>
    <row r="58" spans="1:12" ht="12.75">
      <c r="A58" s="79" t="s">
        <v>144</v>
      </c>
      <c r="B58" s="81"/>
      <c r="C58" s="85"/>
      <c r="D58" s="684" t="s">
        <v>232</v>
      </c>
      <c r="E58" s="684"/>
      <c r="F58" s="292">
        <f aca="true" t="shared" si="11" ref="F58:L58">F67+F76</f>
        <v>11605.470000000001</v>
      </c>
      <c r="G58" s="292">
        <f t="shared" si="11"/>
        <v>11676.53</v>
      </c>
      <c r="H58" s="292">
        <f t="shared" si="11"/>
        <v>12170</v>
      </c>
      <c r="I58" s="292">
        <f t="shared" si="11"/>
        <v>12170</v>
      </c>
      <c r="J58" s="292">
        <f t="shared" si="11"/>
        <v>13125</v>
      </c>
      <c r="K58" s="292">
        <f t="shared" si="11"/>
        <v>13125</v>
      </c>
      <c r="L58" s="292">
        <f t="shared" si="11"/>
        <v>13125</v>
      </c>
    </row>
    <row r="59" spans="1:14" ht="12.75">
      <c r="A59" s="79" t="s">
        <v>220</v>
      </c>
      <c r="B59" s="475">
        <v>111</v>
      </c>
      <c r="C59" s="85"/>
      <c r="D59" s="86">
        <v>611</v>
      </c>
      <c r="E59" s="87" t="s">
        <v>81</v>
      </c>
      <c r="F59" s="293">
        <v>6068.86</v>
      </c>
      <c r="G59" s="293">
        <v>4938.01</v>
      </c>
      <c r="H59" s="289">
        <v>4800</v>
      </c>
      <c r="I59" s="290">
        <v>5114.03</v>
      </c>
      <c r="J59" s="546">
        <v>5200</v>
      </c>
      <c r="K59" s="418">
        <v>5200</v>
      </c>
      <c r="L59" s="418">
        <v>5200</v>
      </c>
      <c r="M59" s="72">
        <f>J59+J60+J61+J68+J69</f>
        <v>9160</v>
      </c>
      <c r="N59" s="72">
        <f>K59+K60+K61+K68+K69</f>
        <v>9160</v>
      </c>
    </row>
    <row r="60" spans="1:14" ht="13.5" thickBot="1">
      <c r="A60" s="79" t="s">
        <v>146</v>
      </c>
      <c r="B60" s="475">
        <v>111</v>
      </c>
      <c r="C60" s="85"/>
      <c r="D60" s="110">
        <v>612001</v>
      </c>
      <c r="E60" s="87" t="s">
        <v>235</v>
      </c>
      <c r="F60" s="293">
        <v>754.93</v>
      </c>
      <c r="G60" s="293">
        <v>1500</v>
      </c>
      <c r="H60" s="289">
        <v>1500</v>
      </c>
      <c r="I60" s="290">
        <v>1500</v>
      </c>
      <c r="J60" s="546">
        <v>1600</v>
      </c>
      <c r="K60" s="418">
        <v>1600</v>
      </c>
      <c r="L60" s="418">
        <v>1600</v>
      </c>
      <c r="M60" s="72">
        <f>J62+J71</f>
        <v>3130</v>
      </c>
      <c r="N60" s="72">
        <f>K62+K71</f>
        <v>3130</v>
      </c>
    </row>
    <row r="61" spans="1:14" ht="13.5" thickBot="1">
      <c r="A61" s="79" t="s">
        <v>222</v>
      </c>
      <c r="B61" s="475">
        <v>111</v>
      </c>
      <c r="C61" s="85"/>
      <c r="D61" s="86">
        <v>614</v>
      </c>
      <c r="E61" s="87" t="s">
        <v>85</v>
      </c>
      <c r="H61" s="289">
        <v>250</v>
      </c>
      <c r="I61" s="290">
        <v>250</v>
      </c>
      <c r="J61" s="546">
        <v>250</v>
      </c>
      <c r="K61" s="418">
        <v>250</v>
      </c>
      <c r="L61" s="418">
        <v>250</v>
      </c>
      <c r="M61" s="72">
        <f>J63+J64+J66+J72+J73+J75</f>
        <v>675</v>
      </c>
      <c r="N61" t="b">
        <f>M88=J88+J91+J92+J93</f>
        <v>0</v>
      </c>
    </row>
    <row r="62" spans="1:13" ht="13.5" thickBot="1">
      <c r="A62" s="79" t="s">
        <v>223</v>
      </c>
      <c r="B62" s="475">
        <v>111</v>
      </c>
      <c r="C62" s="85"/>
      <c r="D62" s="86">
        <v>620</v>
      </c>
      <c r="E62" s="87" t="s">
        <v>87</v>
      </c>
      <c r="F62" s="293">
        <v>1736.82</v>
      </c>
      <c r="G62" s="293">
        <v>2402.57</v>
      </c>
      <c r="H62" s="289">
        <v>2200</v>
      </c>
      <c r="I62" s="290">
        <v>2200</v>
      </c>
      <c r="J62" s="546">
        <v>2400</v>
      </c>
      <c r="K62" s="418">
        <v>2400</v>
      </c>
      <c r="L62" s="418">
        <v>2400</v>
      </c>
      <c r="M62" s="72">
        <f>J65+J74</f>
        <v>160</v>
      </c>
    </row>
    <row r="63" spans="1:12" ht="13.5" thickBot="1">
      <c r="A63" s="79" t="s">
        <v>225</v>
      </c>
      <c r="B63" s="475">
        <v>111</v>
      </c>
      <c r="C63" s="85"/>
      <c r="D63" s="86">
        <v>632003</v>
      </c>
      <c r="E63" s="87" t="s">
        <v>155</v>
      </c>
      <c r="F63" s="293">
        <v>59.16</v>
      </c>
      <c r="G63" s="293">
        <v>130</v>
      </c>
      <c r="H63" s="289">
        <v>80</v>
      </c>
      <c r="I63" s="290">
        <v>80</v>
      </c>
      <c r="J63" s="546">
        <v>80</v>
      </c>
      <c r="K63" s="418">
        <v>80</v>
      </c>
      <c r="L63" s="418">
        <v>80</v>
      </c>
    </row>
    <row r="64" spans="1:12" ht="12.75">
      <c r="A64" s="79" t="s">
        <v>227</v>
      </c>
      <c r="B64" s="475">
        <v>111</v>
      </c>
      <c r="C64" s="85"/>
      <c r="D64" s="110">
        <v>637016</v>
      </c>
      <c r="E64" s="87" t="s">
        <v>89</v>
      </c>
      <c r="F64" s="293"/>
      <c r="G64" s="293">
        <v>30</v>
      </c>
      <c r="H64" s="289">
        <v>40</v>
      </c>
      <c r="I64" s="290">
        <v>40</v>
      </c>
      <c r="J64" s="546">
        <v>45</v>
      </c>
      <c r="K64" s="418">
        <v>45</v>
      </c>
      <c r="L64" s="418">
        <v>45</v>
      </c>
    </row>
    <row r="65" spans="1:12" ht="12.75">
      <c r="A65" s="79" t="s">
        <v>228</v>
      </c>
      <c r="B65" s="475">
        <v>111</v>
      </c>
      <c r="C65" s="85"/>
      <c r="D65" s="110">
        <v>642015</v>
      </c>
      <c r="E65" s="87" t="s">
        <v>91</v>
      </c>
      <c r="F65" s="293">
        <v>40</v>
      </c>
      <c r="G65" s="293">
        <v>40</v>
      </c>
      <c r="H65" s="289">
        <v>100</v>
      </c>
      <c r="I65" s="290">
        <v>100</v>
      </c>
      <c r="J65" s="546">
        <v>100</v>
      </c>
      <c r="K65" s="418">
        <v>100</v>
      </c>
      <c r="L65" s="418">
        <v>100</v>
      </c>
    </row>
    <row r="66" spans="1:12" ht="12.75">
      <c r="A66" s="79" t="s">
        <v>231</v>
      </c>
      <c r="B66" s="475">
        <v>111</v>
      </c>
      <c r="C66" s="85"/>
      <c r="D66" s="110">
        <v>637014</v>
      </c>
      <c r="E66" s="87" t="s">
        <v>93</v>
      </c>
      <c r="F66" s="293">
        <v>303.85</v>
      </c>
      <c r="G66" s="293">
        <v>300</v>
      </c>
      <c r="H66" s="289">
        <v>400</v>
      </c>
      <c r="I66" s="290">
        <v>400</v>
      </c>
      <c r="J66" s="546">
        <v>400</v>
      </c>
      <c r="K66" s="418">
        <v>400</v>
      </c>
      <c r="L66" s="418">
        <v>400</v>
      </c>
    </row>
    <row r="67" spans="1:12" ht="12.75">
      <c r="A67" s="79" t="s">
        <v>233</v>
      </c>
      <c r="B67" s="487">
        <v>111</v>
      </c>
      <c r="C67" s="424"/>
      <c r="D67" s="425"/>
      <c r="E67" s="421" t="s">
        <v>752</v>
      </c>
      <c r="F67" s="422">
        <f aca="true" t="shared" si="12" ref="F67:L67">SUM(F59:F66)</f>
        <v>8963.62</v>
      </c>
      <c r="G67" s="422">
        <f t="shared" si="12"/>
        <v>9340.58</v>
      </c>
      <c r="H67" s="422">
        <f t="shared" si="12"/>
        <v>9370</v>
      </c>
      <c r="I67" s="422">
        <f t="shared" si="12"/>
        <v>9684.029999999999</v>
      </c>
      <c r="J67" s="422">
        <f t="shared" si="12"/>
        <v>10075</v>
      </c>
      <c r="K67" s="422">
        <f t="shared" si="12"/>
        <v>10075</v>
      </c>
      <c r="L67" s="422">
        <f t="shared" si="12"/>
        <v>10075</v>
      </c>
    </row>
    <row r="68" spans="1:12" ht="12.75">
      <c r="A68" s="79" t="s">
        <v>234</v>
      </c>
      <c r="B68" s="475">
        <v>41</v>
      </c>
      <c r="C68" s="85"/>
      <c r="D68" s="86">
        <v>611</v>
      </c>
      <c r="E68" s="87" t="s">
        <v>81</v>
      </c>
      <c r="F68" s="293">
        <v>1197.51</v>
      </c>
      <c r="G68" s="293">
        <v>900.24</v>
      </c>
      <c r="H68" s="289">
        <v>1800</v>
      </c>
      <c r="I68" s="290">
        <v>1485.97</v>
      </c>
      <c r="J68" s="546">
        <v>1900</v>
      </c>
      <c r="K68" s="418">
        <v>1900</v>
      </c>
      <c r="L68" s="418">
        <v>1900</v>
      </c>
    </row>
    <row r="69" spans="1:12" ht="12.75">
      <c r="A69" s="79" t="s">
        <v>236</v>
      </c>
      <c r="B69" s="475">
        <v>41</v>
      </c>
      <c r="C69" s="85"/>
      <c r="D69" s="110">
        <v>612001</v>
      </c>
      <c r="E69" s="87" t="s">
        <v>235</v>
      </c>
      <c r="F69" s="293">
        <v>451.46</v>
      </c>
      <c r="G69" s="293">
        <v>50</v>
      </c>
      <c r="H69" s="289">
        <v>200</v>
      </c>
      <c r="I69" s="290">
        <v>200</v>
      </c>
      <c r="J69" s="546">
        <v>210</v>
      </c>
      <c r="K69" s="418">
        <v>210</v>
      </c>
      <c r="L69" s="418">
        <v>210</v>
      </c>
    </row>
    <row r="70" spans="1:12" ht="12.75">
      <c r="A70" s="79" t="s">
        <v>237</v>
      </c>
      <c r="B70" s="475">
        <v>41</v>
      </c>
      <c r="C70" s="85"/>
      <c r="D70" s="86">
        <v>614</v>
      </c>
      <c r="E70" s="87" t="s">
        <v>85</v>
      </c>
      <c r="F70" s="293">
        <v>0</v>
      </c>
      <c r="G70" s="293"/>
      <c r="H70" s="289"/>
      <c r="I70" s="290"/>
      <c r="J70" s="418"/>
      <c r="K70" s="418"/>
      <c r="L70" s="418"/>
    </row>
    <row r="71" spans="1:12" ht="12.75">
      <c r="A71" s="79" t="s">
        <v>238</v>
      </c>
      <c r="B71" s="475">
        <v>41</v>
      </c>
      <c r="C71" s="85"/>
      <c r="D71" s="86">
        <v>620</v>
      </c>
      <c r="E71" s="87" t="s">
        <v>87</v>
      </c>
      <c r="F71" s="293">
        <v>624.36</v>
      </c>
      <c r="G71" s="293">
        <v>908.86</v>
      </c>
      <c r="H71" s="289">
        <v>600</v>
      </c>
      <c r="I71" s="290">
        <v>600</v>
      </c>
      <c r="J71" s="546">
        <v>730</v>
      </c>
      <c r="K71" s="418">
        <v>730</v>
      </c>
      <c r="L71" s="418">
        <v>730</v>
      </c>
    </row>
    <row r="72" spans="1:12" ht="12.75">
      <c r="A72" s="79" t="s">
        <v>239</v>
      </c>
      <c r="B72" s="475">
        <v>41</v>
      </c>
      <c r="C72" s="119"/>
      <c r="D72" s="86">
        <v>632003</v>
      </c>
      <c r="E72" s="87" t="s">
        <v>155</v>
      </c>
      <c r="F72" s="293">
        <v>60</v>
      </c>
      <c r="G72" s="293">
        <v>32.38</v>
      </c>
      <c r="H72" s="289">
        <v>20</v>
      </c>
      <c r="I72" s="290">
        <v>20</v>
      </c>
      <c r="J72" s="546">
        <v>20</v>
      </c>
      <c r="K72" s="418">
        <v>20</v>
      </c>
      <c r="L72" s="418">
        <v>20</v>
      </c>
    </row>
    <row r="73" spans="1:12" ht="12.75">
      <c r="A73" s="79" t="s">
        <v>240</v>
      </c>
      <c r="B73" s="475">
        <v>41</v>
      </c>
      <c r="C73" s="120"/>
      <c r="D73" s="110">
        <v>637016</v>
      </c>
      <c r="E73" s="87" t="s">
        <v>89</v>
      </c>
      <c r="F73" s="293">
        <v>70.12</v>
      </c>
      <c r="G73" s="293">
        <v>86.27</v>
      </c>
      <c r="H73" s="289">
        <v>70</v>
      </c>
      <c r="I73" s="290">
        <v>70</v>
      </c>
      <c r="J73" s="546">
        <v>70</v>
      </c>
      <c r="K73" s="418">
        <v>70</v>
      </c>
      <c r="L73" s="418">
        <v>70</v>
      </c>
    </row>
    <row r="74" spans="1:12" ht="12.75">
      <c r="A74" s="79" t="s">
        <v>241</v>
      </c>
      <c r="B74" s="475">
        <v>41</v>
      </c>
      <c r="C74" s="120"/>
      <c r="D74" s="110">
        <v>642015</v>
      </c>
      <c r="E74" s="87" t="s">
        <v>91</v>
      </c>
      <c r="F74" s="293">
        <v>140.2</v>
      </c>
      <c r="G74" s="293">
        <v>265.72</v>
      </c>
      <c r="H74" s="289">
        <v>60</v>
      </c>
      <c r="I74" s="290">
        <v>60</v>
      </c>
      <c r="J74" s="546">
        <v>60</v>
      </c>
      <c r="K74" s="418">
        <v>60</v>
      </c>
      <c r="L74" s="418">
        <v>60</v>
      </c>
    </row>
    <row r="75" spans="1:12" ht="12.75">
      <c r="A75" s="79" t="s">
        <v>242</v>
      </c>
      <c r="B75" s="475">
        <v>41</v>
      </c>
      <c r="C75" s="120"/>
      <c r="D75" s="110">
        <v>637014</v>
      </c>
      <c r="E75" s="87" t="s">
        <v>93</v>
      </c>
      <c r="F75" s="293">
        <v>98.2</v>
      </c>
      <c r="G75" s="293">
        <v>92.48</v>
      </c>
      <c r="H75" s="289">
        <v>50</v>
      </c>
      <c r="I75" s="290">
        <v>50</v>
      </c>
      <c r="J75" s="546">
        <v>60</v>
      </c>
      <c r="K75" s="418">
        <v>60</v>
      </c>
      <c r="L75" s="418">
        <v>60</v>
      </c>
    </row>
    <row r="76" spans="1:12" ht="12.75">
      <c r="A76" s="79" t="s">
        <v>244</v>
      </c>
      <c r="B76" s="486">
        <v>41</v>
      </c>
      <c r="C76" s="419"/>
      <c r="D76" s="416"/>
      <c r="E76" s="417" t="s">
        <v>752</v>
      </c>
      <c r="F76" s="576">
        <f aca="true" t="shared" si="13" ref="F76:L76">SUM(F68:F75)</f>
        <v>2641.8499999999995</v>
      </c>
      <c r="G76" s="576">
        <f t="shared" si="13"/>
        <v>2335.9500000000003</v>
      </c>
      <c r="H76" s="576">
        <f t="shared" si="13"/>
        <v>2800</v>
      </c>
      <c r="I76" s="576">
        <f t="shared" si="13"/>
        <v>2485.9700000000003</v>
      </c>
      <c r="J76" s="576">
        <f t="shared" si="13"/>
        <v>3050</v>
      </c>
      <c r="K76" s="576">
        <f t="shared" si="13"/>
        <v>3050</v>
      </c>
      <c r="L76" s="576">
        <f t="shared" si="13"/>
        <v>3050</v>
      </c>
    </row>
    <row r="77" spans="1:12" ht="12.75">
      <c r="A77" s="79" t="s">
        <v>245</v>
      </c>
      <c r="B77" s="81"/>
      <c r="C77" s="82" t="s">
        <v>110</v>
      </c>
      <c r="D77" s="651" t="s">
        <v>243</v>
      </c>
      <c r="E77" s="651"/>
      <c r="F77" s="288">
        <f aca="true" t="shared" si="14" ref="F77:L77">SUM(F78)</f>
        <v>531461.62</v>
      </c>
      <c r="G77" s="288">
        <f t="shared" si="14"/>
        <v>593805.53</v>
      </c>
      <c r="H77" s="288">
        <f t="shared" si="14"/>
        <v>547090</v>
      </c>
      <c r="I77" s="288">
        <f t="shared" si="14"/>
        <v>597790</v>
      </c>
      <c r="J77" s="288">
        <f t="shared" si="14"/>
        <v>553690</v>
      </c>
      <c r="K77" s="288">
        <f t="shared" si="14"/>
        <v>573042</v>
      </c>
      <c r="L77" s="288">
        <f t="shared" si="14"/>
        <v>590152.0800000001</v>
      </c>
    </row>
    <row r="78" spans="1:12" ht="12.75">
      <c r="A78" s="79" t="s">
        <v>246</v>
      </c>
      <c r="B78" s="81"/>
      <c r="C78" s="85"/>
      <c r="D78" s="684" t="s">
        <v>22</v>
      </c>
      <c r="E78" s="684"/>
      <c r="F78" s="292">
        <f aca="true" t="shared" si="15" ref="F78:L78">F83+F87+F116</f>
        <v>531461.62</v>
      </c>
      <c r="G78" s="292">
        <f t="shared" si="15"/>
        <v>593805.53</v>
      </c>
      <c r="H78" s="292">
        <f t="shared" si="15"/>
        <v>547090</v>
      </c>
      <c r="I78" s="292">
        <f t="shared" si="15"/>
        <v>597790</v>
      </c>
      <c r="J78" s="292">
        <f t="shared" si="15"/>
        <v>553690</v>
      </c>
      <c r="K78" s="292">
        <f t="shared" si="15"/>
        <v>573042</v>
      </c>
      <c r="L78" s="292">
        <f t="shared" si="15"/>
        <v>590152.0800000001</v>
      </c>
    </row>
    <row r="79" spans="1:12" ht="12.75">
      <c r="A79" s="79" t="s">
        <v>248</v>
      </c>
      <c r="B79" s="475">
        <v>111</v>
      </c>
      <c r="C79" s="85"/>
      <c r="D79" s="110">
        <v>611</v>
      </c>
      <c r="E79" s="87" t="s">
        <v>81</v>
      </c>
      <c r="F79" s="289">
        <v>2600</v>
      </c>
      <c r="G79" s="289">
        <v>3200</v>
      </c>
      <c r="H79" s="418">
        <v>2800</v>
      </c>
      <c r="I79" s="418">
        <v>2800</v>
      </c>
      <c r="J79" s="546">
        <v>2800</v>
      </c>
      <c r="K79" s="418">
        <v>2800</v>
      </c>
      <c r="L79" s="418">
        <v>2800</v>
      </c>
    </row>
    <row r="80" spans="1:12" ht="12.75">
      <c r="A80" s="79" t="s">
        <v>250</v>
      </c>
      <c r="B80" s="475">
        <v>111</v>
      </c>
      <c r="C80" s="85"/>
      <c r="D80" s="110">
        <v>620</v>
      </c>
      <c r="E80" s="87" t="s">
        <v>87</v>
      </c>
      <c r="F80" s="289">
        <v>1200</v>
      </c>
      <c r="G80" s="289">
        <v>1056</v>
      </c>
      <c r="H80" s="418">
        <v>1300</v>
      </c>
      <c r="I80" s="418">
        <v>1300</v>
      </c>
      <c r="J80" s="546">
        <v>1100</v>
      </c>
      <c r="K80" s="418">
        <v>1300</v>
      </c>
      <c r="L80" s="418">
        <v>1300</v>
      </c>
    </row>
    <row r="81" spans="1:12" ht="12.75">
      <c r="A81" s="79" t="s">
        <v>251</v>
      </c>
      <c r="B81" s="475">
        <v>111</v>
      </c>
      <c r="C81" s="85"/>
      <c r="D81" s="110">
        <v>633006</v>
      </c>
      <c r="E81" s="87" t="s">
        <v>95</v>
      </c>
      <c r="F81" s="289">
        <v>285</v>
      </c>
      <c r="G81" s="289">
        <v>257.88</v>
      </c>
      <c r="H81" s="418">
        <v>290</v>
      </c>
      <c r="I81" s="418">
        <v>290</v>
      </c>
      <c r="J81" s="546">
        <v>290</v>
      </c>
      <c r="K81" s="418">
        <v>290</v>
      </c>
      <c r="L81" s="418">
        <v>290</v>
      </c>
    </row>
    <row r="82" spans="1:12" ht="12.75">
      <c r="A82" s="79" t="s">
        <v>252</v>
      </c>
      <c r="B82" s="475">
        <v>111</v>
      </c>
      <c r="C82" s="85"/>
      <c r="D82" s="110">
        <v>637004</v>
      </c>
      <c r="E82" s="87" t="s">
        <v>171</v>
      </c>
      <c r="F82" s="289">
        <v>664</v>
      </c>
      <c r="G82" s="289">
        <v>175.37</v>
      </c>
      <c r="H82" s="418">
        <v>700</v>
      </c>
      <c r="I82" s="418">
        <v>700</v>
      </c>
      <c r="J82" s="546">
        <v>700</v>
      </c>
      <c r="K82" s="418">
        <v>700</v>
      </c>
      <c r="L82" s="418">
        <v>700</v>
      </c>
    </row>
    <row r="83" spans="1:12" ht="13.5" thickBot="1">
      <c r="A83" s="79" t="s">
        <v>253</v>
      </c>
      <c r="B83" s="487">
        <v>111</v>
      </c>
      <c r="C83" s="424"/>
      <c r="D83" s="425"/>
      <c r="E83" s="421" t="s">
        <v>752</v>
      </c>
      <c r="F83" s="422">
        <f aca="true" t="shared" si="16" ref="F83:L83">SUM(F79:F82)</f>
        <v>4749</v>
      </c>
      <c r="G83" s="422">
        <f t="shared" si="16"/>
        <v>4689.25</v>
      </c>
      <c r="H83" s="422">
        <f t="shared" si="16"/>
        <v>5090</v>
      </c>
      <c r="I83" s="422">
        <f t="shared" si="16"/>
        <v>5090</v>
      </c>
      <c r="J83" s="422">
        <f t="shared" si="16"/>
        <v>4890</v>
      </c>
      <c r="K83" s="422">
        <f t="shared" si="16"/>
        <v>5090</v>
      </c>
      <c r="L83" s="422">
        <f t="shared" si="16"/>
        <v>5090</v>
      </c>
    </row>
    <row r="84" spans="1:12" ht="13.5" thickBot="1">
      <c r="A84" s="79" t="s">
        <v>254</v>
      </c>
      <c r="B84" s="81" t="s">
        <v>734</v>
      </c>
      <c r="C84" s="85"/>
      <c r="D84" s="110">
        <v>611</v>
      </c>
      <c r="E84" s="87" t="s">
        <v>81</v>
      </c>
      <c r="F84" s="289">
        <v>14336.63</v>
      </c>
      <c r="G84" s="289">
        <v>13400</v>
      </c>
      <c r="H84" s="289">
        <v>15000</v>
      </c>
      <c r="I84" s="290">
        <v>15000</v>
      </c>
      <c r="J84" s="418">
        <v>15000</v>
      </c>
      <c r="K84" s="418">
        <v>15000</v>
      </c>
      <c r="L84" s="418">
        <v>15000</v>
      </c>
    </row>
    <row r="85" spans="1:12" ht="13.5" thickBot="1">
      <c r="A85" s="79" t="s">
        <v>255</v>
      </c>
      <c r="B85" s="81" t="s">
        <v>734</v>
      </c>
      <c r="C85" s="85"/>
      <c r="D85" s="110">
        <v>612001</v>
      </c>
      <c r="E85" s="87" t="s">
        <v>83</v>
      </c>
      <c r="F85" s="289"/>
      <c r="G85" s="289"/>
      <c r="H85" s="289">
        <v>4000</v>
      </c>
      <c r="I85" s="290">
        <v>4000</v>
      </c>
      <c r="J85" s="418">
        <v>4000</v>
      </c>
      <c r="K85" s="418">
        <v>4000</v>
      </c>
      <c r="L85" s="418">
        <v>4000</v>
      </c>
    </row>
    <row r="86" spans="1:12" ht="13.5" thickBot="1">
      <c r="A86" s="79" t="s">
        <v>256</v>
      </c>
      <c r="B86" s="81" t="s">
        <v>734</v>
      </c>
      <c r="C86" s="85"/>
      <c r="D86" s="110">
        <v>620</v>
      </c>
      <c r="E86" s="87" t="s">
        <v>87</v>
      </c>
      <c r="F86" s="289">
        <v>3700.97</v>
      </c>
      <c r="G86" s="289">
        <v>6935.93</v>
      </c>
      <c r="H86" s="289">
        <v>4900</v>
      </c>
      <c r="I86" s="290">
        <v>4900</v>
      </c>
      <c r="J86" s="418">
        <v>5200</v>
      </c>
      <c r="K86" s="418">
        <v>4900</v>
      </c>
      <c r="L86" s="418">
        <v>4900</v>
      </c>
    </row>
    <row r="87" spans="1:12" ht="13.5" thickBot="1">
      <c r="A87" s="79" t="s">
        <v>257</v>
      </c>
      <c r="B87" s="426" t="s">
        <v>734</v>
      </c>
      <c r="C87" s="427"/>
      <c r="D87" s="428"/>
      <c r="E87" s="420" t="s">
        <v>752</v>
      </c>
      <c r="F87" s="429">
        <f aca="true" t="shared" si="17" ref="F87:L87">SUM(F84:F86)</f>
        <v>18037.6</v>
      </c>
      <c r="G87" s="429">
        <f t="shared" si="17"/>
        <v>20335.93</v>
      </c>
      <c r="H87" s="429">
        <f t="shared" si="17"/>
        <v>23900</v>
      </c>
      <c r="I87" s="585">
        <f t="shared" si="17"/>
        <v>23900</v>
      </c>
      <c r="J87" s="429">
        <f t="shared" si="17"/>
        <v>24200</v>
      </c>
      <c r="K87" s="429">
        <f t="shared" si="17"/>
        <v>23900</v>
      </c>
      <c r="L87" s="429">
        <f t="shared" si="17"/>
        <v>23900</v>
      </c>
    </row>
    <row r="88" spans="1:15" ht="13.5" thickBot="1">
      <c r="A88" s="79" t="s">
        <v>259</v>
      </c>
      <c r="B88" s="475">
        <v>41</v>
      </c>
      <c r="C88" s="85"/>
      <c r="D88" s="110">
        <v>611</v>
      </c>
      <c r="E88" s="87" t="s">
        <v>81</v>
      </c>
      <c r="F88" s="289">
        <v>232597.87</v>
      </c>
      <c r="G88" s="289">
        <v>247065.56</v>
      </c>
      <c r="H88" s="293">
        <v>230000</v>
      </c>
      <c r="I88" s="294">
        <v>240000</v>
      </c>
      <c r="J88" s="519">
        <v>200000</v>
      </c>
      <c r="K88" s="289">
        <f>J88*1.04</f>
        <v>208000</v>
      </c>
      <c r="L88" s="289">
        <f>K88*1.04</f>
        <v>216320</v>
      </c>
      <c r="M88" s="72"/>
      <c r="N88" s="72"/>
      <c r="O88" s="72"/>
    </row>
    <row r="89" spans="1:15" ht="12.75">
      <c r="A89" s="79" t="s">
        <v>260</v>
      </c>
      <c r="B89" s="475">
        <v>41</v>
      </c>
      <c r="C89" s="85"/>
      <c r="D89" s="110">
        <v>642012</v>
      </c>
      <c r="E89" s="87" t="s">
        <v>247</v>
      </c>
      <c r="F89" s="289"/>
      <c r="G89" s="289">
        <v>24097.85</v>
      </c>
      <c r="H89" s="293"/>
      <c r="I89" s="294">
        <v>6000</v>
      </c>
      <c r="J89" s="519"/>
      <c r="K89" s="289">
        <f aca="true" t="shared" si="18" ref="K89:L95">J89*1.04</f>
        <v>0</v>
      </c>
      <c r="L89" s="289">
        <f t="shared" si="18"/>
        <v>0</v>
      </c>
      <c r="M89" s="72"/>
      <c r="N89" s="72"/>
      <c r="O89" s="72"/>
    </row>
    <row r="90" spans="1:15" ht="12.75">
      <c r="A90" s="79" t="s">
        <v>261</v>
      </c>
      <c r="B90" s="475">
        <v>41</v>
      </c>
      <c r="C90" s="85"/>
      <c r="D90" s="110">
        <v>642013</v>
      </c>
      <c r="E90" s="87" t="s">
        <v>249</v>
      </c>
      <c r="F90" s="289">
        <v>0</v>
      </c>
      <c r="G90" s="289"/>
      <c r="H90" s="293">
        <v>0</v>
      </c>
      <c r="I90" s="294">
        <v>0</v>
      </c>
      <c r="J90" s="519">
        <v>0</v>
      </c>
      <c r="K90" s="289">
        <f t="shared" si="18"/>
        <v>0</v>
      </c>
      <c r="L90" s="289">
        <f t="shared" si="18"/>
        <v>0</v>
      </c>
      <c r="M90" s="72"/>
      <c r="N90" s="72"/>
      <c r="O90" s="72"/>
    </row>
    <row r="91" spans="1:15" ht="12.75">
      <c r="A91" s="79" t="s">
        <v>262</v>
      </c>
      <c r="B91" s="475">
        <v>41</v>
      </c>
      <c r="C91" s="85"/>
      <c r="D91" s="110">
        <v>612001</v>
      </c>
      <c r="E91" s="87" t="s">
        <v>83</v>
      </c>
      <c r="F91" s="289">
        <v>58358.06</v>
      </c>
      <c r="G91" s="289">
        <v>42823.85</v>
      </c>
      <c r="H91" s="293">
        <v>68000</v>
      </c>
      <c r="I91" s="294">
        <v>70000</v>
      </c>
      <c r="J91" s="519">
        <v>74000</v>
      </c>
      <c r="K91" s="289">
        <f t="shared" si="18"/>
        <v>76960</v>
      </c>
      <c r="L91" s="289">
        <f t="shared" si="18"/>
        <v>80038.40000000001</v>
      </c>
      <c r="M91" s="72"/>
      <c r="N91" s="72"/>
      <c r="O91" s="72"/>
    </row>
    <row r="92" spans="1:15" ht="12.75">
      <c r="A92" s="79" t="s">
        <v>263</v>
      </c>
      <c r="B92" s="475">
        <v>41</v>
      </c>
      <c r="C92" s="85"/>
      <c r="D92" s="110">
        <v>612002</v>
      </c>
      <c r="E92" s="87" t="s">
        <v>190</v>
      </c>
      <c r="F92" s="289">
        <v>10521.25</v>
      </c>
      <c r="G92" s="289">
        <v>8365.63</v>
      </c>
      <c r="H92" s="293">
        <v>8000</v>
      </c>
      <c r="I92" s="294">
        <v>8000</v>
      </c>
      <c r="J92" s="519">
        <v>8300</v>
      </c>
      <c r="K92" s="289">
        <f t="shared" si="18"/>
        <v>8632</v>
      </c>
      <c r="L92" s="289">
        <f t="shared" si="18"/>
        <v>8977.28</v>
      </c>
      <c r="M92" s="72"/>
      <c r="N92" s="72"/>
      <c r="O92" s="72"/>
    </row>
    <row r="93" spans="1:12" ht="12.75">
      <c r="A93" s="79" t="s">
        <v>265</v>
      </c>
      <c r="B93" s="475">
        <v>41</v>
      </c>
      <c r="C93" s="85"/>
      <c r="D93" s="110">
        <v>614</v>
      </c>
      <c r="E93" s="87" t="s">
        <v>85</v>
      </c>
      <c r="F93" s="289">
        <v>10000</v>
      </c>
      <c r="G93" s="289">
        <v>10480</v>
      </c>
      <c r="H93" s="293">
        <v>10000</v>
      </c>
      <c r="I93" s="294">
        <v>20000</v>
      </c>
      <c r="J93" s="519">
        <v>20000</v>
      </c>
      <c r="K93" s="289">
        <f t="shared" si="18"/>
        <v>20800</v>
      </c>
      <c r="L93" s="289">
        <f t="shared" si="18"/>
        <v>21632</v>
      </c>
    </row>
    <row r="94" spans="1:12" ht="12.75">
      <c r="A94" s="79" t="s">
        <v>266</v>
      </c>
      <c r="B94" s="475">
        <v>41</v>
      </c>
      <c r="C94" s="85"/>
      <c r="D94" s="110">
        <v>620</v>
      </c>
      <c r="E94" s="87" t="s">
        <v>87</v>
      </c>
      <c r="F94" s="289">
        <v>100238.65</v>
      </c>
      <c r="G94" s="289">
        <v>116054.49</v>
      </c>
      <c r="H94" s="293">
        <v>105000</v>
      </c>
      <c r="I94" s="294">
        <v>109000</v>
      </c>
      <c r="J94" s="519">
        <v>105000</v>
      </c>
      <c r="K94" s="289">
        <f t="shared" si="18"/>
        <v>109200</v>
      </c>
      <c r="L94" s="289">
        <f t="shared" si="18"/>
        <v>113568</v>
      </c>
    </row>
    <row r="95" spans="1:12" ht="12.75">
      <c r="A95" s="79" t="s">
        <v>268</v>
      </c>
      <c r="B95" s="475">
        <v>41</v>
      </c>
      <c r="C95" s="85"/>
      <c r="D95" s="110">
        <v>637016</v>
      </c>
      <c r="E95" s="87" t="s">
        <v>89</v>
      </c>
      <c r="F95" s="289">
        <v>3478.45</v>
      </c>
      <c r="G95" s="289">
        <v>3958.64</v>
      </c>
      <c r="H95" s="293">
        <v>4000</v>
      </c>
      <c r="I95" s="294">
        <v>4000</v>
      </c>
      <c r="J95" s="519">
        <v>4000</v>
      </c>
      <c r="K95" s="289">
        <f t="shared" si="18"/>
        <v>4160</v>
      </c>
      <c r="L95" s="289">
        <f t="shared" si="18"/>
        <v>4326.400000000001</v>
      </c>
    </row>
    <row r="96" spans="1:18" ht="12.75">
      <c r="A96" s="79" t="s">
        <v>269</v>
      </c>
      <c r="B96" s="475">
        <v>41</v>
      </c>
      <c r="C96" s="85"/>
      <c r="D96" s="110">
        <v>642015</v>
      </c>
      <c r="E96" s="87" t="s">
        <v>91</v>
      </c>
      <c r="F96" s="289">
        <v>3415.95</v>
      </c>
      <c r="G96" s="289">
        <v>3912.95</v>
      </c>
      <c r="H96" s="293">
        <v>2000</v>
      </c>
      <c r="I96" s="294">
        <v>2500</v>
      </c>
      <c r="J96" s="519">
        <v>2500</v>
      </c>
      <c r="K96" s="289">
        <v>2500</v>
      </c>
      <c r="L96" s="289">
        <v>2500</v>
      </c>
      <c r="P96" s="72"/>
      <c r="Q96" s="72"/>
      <c r="R96" s="72"/>
    </row>
    <row r="97" spans="1:18" ht="12.75">
      <c r="A97" s="79" t="s">
        <v>271</v>
      </c>
      <c r="B97" s="475">
        <v>41</v>
      </c>
      <c r="C97" s="85"/>
      <c r="D97" s="110">
        <v>637014</v>
      </c>
      <c r="E97" s="87" t="s">
        <v>93</v>
      </c>
      <c r="F97" s="289">
        <v>11583.57</v>
      </c>
      <c r="G97" s="289">
        <v>12753.2</v>
      </c>
      <c r="H97" s="293">
        <v>12000</v>
      </c>
      <c r="I97" s="294">
        <v>17000</v>
      </c>
      <c r="J97" s="519">
        <v>18000</v>
      </c>
      <c r="K97" s="289">
        <v>18000</v>
      </c>
      <c r="L97" s="289">
        <v>18000</v>
      </c>
      <c r="P97" s="72"/>
      <c r="Q97" s="72"/>
      <c r="R97" s="72"/>
    </row>
    <row r="98" spans="1:18" s="94" customFormat="1" ht="12.75">
      <c r="A98" s="79" t="s">
        <v>273</v>
      </c>
      <c r="B98" s="474">
        <v>41</v>
      </c>
      <c r="C98" s="91"/>
      <c r="D98" s="117">
        <v>635004</v>
      </c>
      <c r="E98" s="93" t="s">
        <v>258</v>
      </c>
      <c r="F98" s="293">
        <v>0</v>
      </c>
      <c r="G98" s="293">
        <v>118</v>
      </c>
      <c r="H98" s="293">
        <v>300</v>
      </c>
      <c r="I98" s="294">
        <v>300</v>
      </c>
      <c r="J98" s="519">
        <v>300</v>
      </c>
      <c r="K98" s="289">
        <v>300</v>
      </c>
      <c r="L98" s="289">
        <v>300</v>
      </c>
      <c r="P98" s="72"/>
      <c r="Q98" s="72"/>
      <c r="R98" s="72"/>
    </row>
    <row r="99" spans="1:18" s="94" customFormat="1" ht="12.75">
      <c r="A99" s="79" t="s">
        <v>274</v>
      </c>
      <c r="B99" s="474">
        <v>41</v>
      </c>
      <c r="C99" s="91"/>
      <c r="D99" s="117">
        <v>631001</v>
      </c>
      <c r="E99" s="93" t="s">
        <v>192</v>
      </c>
      <c r="F99" s="293">
        <v>1000</v>
      </c>
      <c r="G99" s="293">
        <v>685.43</v>
      </c>
      <c r="H99" s="293">
        <v>500</v>
      </c>
      <c r="I99" s="294">
        <v>500</v>
      </c>
      <c r="J99" s="519">
        <v>500</v>
      </c>
      <c r="K99" s="289">
        <v>500</v>
      </c>
      <c r="L99" s="289">
        <v>500</v>
      </c>
      <c r="P99" s="72"/>
      <c r="Q99" s="72"/>
      <c r="R99" s="72"/>
    </row>
    <row r="100" spans="1:18" s="94" customFormat="1" ht="12.75">
      <c r="A100" s="79" t="s">
        <v>276</v>
      </c>
      <c r="B100" s="474">
        <v>41</v>
      </c>
      <c r="C100" s="91"/>
      <c r="D100" s="117">
        <v>631002</v>
      </c>
      <c r="E100" s="93" t="s">
        <v>137</v>
      </c>
      <c r="F100" s="293">
        <v>236.74</v>
      </c>
      <c r="G100" s="293"/>
      <c r="H100" s="293">
        <v>500</v>
      </c>
      <c r="I100" s="294">
        <v>500</v>
      </c>
      <c r="J100" s="519">
        <v>500</v>
      </c>
      <c r="K100" s="289">
        <v>500</v>
      </c>
      <c r="L100" s="289">
        <v>500</v>
      </c>
      <c r="P100" s="72"/>
      <c r="Q100" s="72"/>
      <c r="R100" s="72"/>
    </row>
    <row r="101" spans="1:12" ht="12.75">
      <c r="A101" s="79" t="s">
        <v>357</v>
      </c>
      <c r="B101" s="475">
        <v>41</v>
      </c>
      <c r="C101" s="85"/>
      <c r="D101" s="110">
        <v>632003</v>
      </c>
      <c r="E101" s="87" t="s">
        <v>155</v>
      </c>
      <c r="F101" s="289">
        <v>21532.25</v>
      </c>
      <c r="G101" s="289">
        <v>21485</v>
      </c>
      <c r="H101" s="293">
        <v>20000</v>
      </c>
      <c r="I101" s="294">
        <v>26000</v>
      </c>
      <c r="J101" s="519">
        <v>27000</v>
      </c>
      <c r="K101" s="289">
        <v>30000</v>
      </c>
      <c r="L101" s="289">
        <v>30000</v>
      </c>
    </row>
    <row r="102" spans="1:12" ht="12.75">
      <c r="A102" s="79" t="s">
        <v>277</v>
      </c>
      <c r="B102" s="475">
        <v>41</v>
      </c>
      <c r="C102" s="85"/>
      <c r="D102" s="110">
        <v>633001</v>
      </c>
      <c r="E102" s="87" t="s">
        <v>168</v>
      </c>
      <c r="F102" s="289">
        <v>100.24</v>
      </c>
      <c r="G102" s="289"/>
      <c r="H102" s="293">
        <v>2000</v>
      </c>
      <c r="I102" s="294">
        <v>2000</v>
      </c>
      <c r="J102" s="519">
        <v>4000</v>
      </c>
      <c r="K102" s="289">
        <v>4000</v>
      </c>
      <c r="L102" s="289">
        <v>4000</v>
      </c>
    </row>
    <row r="103" spans="1:12" ht="12.75">
      <c r="A103" s="79" t="s">
        <v>278</v>
      </c>
      <c r="B103" s="475">
        <v>41</v>
      </c>
      <c r="C103" s="85"/>
      <c r="D103" s="110">
        <v>633002</v>
      </c>
      <c r="E103" s="87" t="s">
        <v>264</v>
      </c>
      <c r="F103" s="289">
        <v>0</v>
      </c>
      <c r="G103" s="289"/>
      <c r="H103" s="293">
        <v>1000</v>
      </c>
      <c r="I103" s="294">
        <v>1000</v>
      </c>
      <c r="J103" s="519">
        <v>1000</v>
      </c>
      <c r="K103" s="289">
        <v>1000</v>
      </c>
      <c r="L103" s="289">
        <v>1000</v>
      </c>
    </row>
    <row r="104" spans="1:12" ht="12.75">
      <c r="A104" s="79" t="s">
        <v>358</v>
      </c>
      <c r="B104" s="475">
        <v>41</v>
      </c>
      <c r="C104" s="85"/>
      <c r="D104" s="110">
        <v>633006</v>
      </c>
      <c r="E104" s="87" t="s">
        <v>95</v>
      </c>
      <c r="F104" s="289">
        <v>12641.45</v>
      </c>
      <c r="G104" s="289">
        <v>13529.35</v>
      </c>
      <c r="H104" s="293">
        <v>15000</v>
      </c>
      <c r="I104" s="294">
        <v>16000</v>
      </c>
      <c r="J104" s="519">
        <v>15000</v>
      </c>
      <c r="K104" s="289">
        <v>15000</v>
      </c>
      <c r="L104" s="289">
        <v>15000</v>
      </c>
    </row>
    <row r="105" spans="1:12" ht="12.75">
      <c r="A105" s="79" t="s">
        <v>359</v>
      </c>
      <c r="B105" s="475">
        <v>41</v>
      </c>
      <c r="C105" s="85"/>
      <c r="D105" s="110">
        <v>633009</v>
      </c>
      <c r="E105" s="87" t="s">
        <v>267</v>
      </c>
      <c r="F105" s="289">
        <v>2640.54</v>
      </c>
      <c r="G105" s="289">
        <v>1979.46</v>
      </c>
      <c r="H105" s="293">
        <v>1500</v>
      </c>
      <c r="I105" s="294">
        <v>1500</v>
      </c>
      <c r="J105" s="519">
        <v>1500</v>
      </c>
      <c r="K105" s="289">
        <v>1500</v>
      </c>
      <c r="L105" s="289">
        <v>1500</v>
      </c>
    </row>
    <row r="106" spans="1:12" ht="12.75">
      <c r="A106" s="79" t="s">
        <v>361</v>
      </c>
      <c r="B106" s="475">
        <v>41</v>
      </c>
      <c r="C106" s="85"/>
      <c r="D106" s="110">
        <v>633010</v>
      </c>
      <c r="E106" s="87" t="s">
        <v>195</v>
      </c>
      <c r="F106" s="289">
        <v>73.89</v>
      </c>
      <c r="G106" s="289">
        <v>37.26</v>
      </c>
      <c r="H106" s="293">
        <v>100</v>
      </c>
      <c r="I106" s="294">
        <v>500</v>
      </c>
      <c r="J106" s="519">
        <v>200</v>
      </c>
      <c r="K106" s="289">
        <v>200</v>
      </c>
      <c r="L106" s="289">
        <v>200</v>
      </c>
    </row>
    <row r="107" spans="1:12" ht="12.75">
      <c r="A107" s="79" t="s">
        <v>279</v>
      </c>
      <c r="B107" s="475">
        <v>41</v>
      </c>
      <c r="C107" s="85"/>
      <c r="D107" s="110">
        <v>633013</v>
      </c>
      <c r="E107" s="87" t="s">
        <v>270</v>
      </c>
      <c r="F107" s="289">
        <v>4823.32</v>
      </c>
      <c r="G107" s="289">
        <v>10102.87</v>
      </c>
      <c r="H107" s="293">
        <v>1000</v>
      </c>
      <c r="I107" s="294">
        <v>1000</v>
      </c>
      <c r="J107" s="519">
        <v>2000</v>
      </c>
      <c r="K107" s="289">
        <v>2000</v>
      </c>
      <c r="L107" s="289">
        <v>2000</v>
      </c>
    </row>
    <row r="108" spans="1:12" ht="13.5" thickBot="1">
      <c r="A108" s="79" t="s">
        <v>282</v>
      </c>
      <c r="B108" s="475">
        <v>41</v>
      </c>
      <c r="C108" s="85"/>
      <c r="D108" s="110">
        <v>633016</v>
      </c>
      <c r="E108" s="87" t="s">
        <v>272</v>
      </c>
      <c r="F108" s="289">
        <v>306.21</v>
      </c>
      <c r="G108" s="289">
        <v>471.51</v>
      </c>
      <c r="H108" s="293">
        <v>500</v>
      </c>
      <c r="I108" s="294">
        <v>500</v>
      </c>
      <c r="J108" s="519">
        <v>500</v>
      </c>
      <c r="K108" s="289">
        <v>500</v>
      </c>
      <c r="L108" s="289">
        <v>500</v>
      </c>
    </row>
    <row r="109" spans="1:12" ht="13.5" thickBot="1">
      <c r="A109" s="79" t="s">
        <v>284</v>
      </c>
      <c r="B109" s="475">
        <v>41</v>
      </c>
      <c r="C109" s="85"/>
      <c r="D109" s="110">
        <v>636001</v>
      </c>
      <c r="E109" s="87" t="s">
        <v>792</v>
      </c>
      <c r="F109" s="289"/>
      <c r="G109" s="289">
        <v>233.1</v>
      </c>
      <c r="H109" s="293"/>
      <c r="I109" s="294">
        <v>0</v>
      </c>
      <c r="J109" s="289"/>
      <c r="K109" s="289"/>
      <c r="L109" s="289"/>
    </row>
    <row r="110" spans="1:12" ht="13.5" thickBot="1">
      <c r="A110" s="79" t="s">
        <v>285</v>
      </c>
      <c r="B110" s="475">
        <v>41</v>
      </c>
      <c r="C110" s="85"/>
      <c r="D110" s="110">
        <v>637036</v>
      </c>
      <c r="E110" s="87" t="s">
        <v>226</v>
      </c>
      <c r="F110" s="289">
        <v>770.96</v>
      </c>
      <c r="G110" s="289">
        <v>547.34</v>
      </c>
      <c r="H110" s="293">
        <v>1000</v>
      </c>
      <c r="I110" s="294">
        <v>1300</v>
      </c>
      <c r="J110" s="519">
        <v>1000</v>
      </c>
      <c r="K110" s="289">
        <v>1000</v>
      </c>
      <c r="L110" s="289">
        <v>1000</v>
      </c>
    </row>
    <row r="111" spans="1:12" ht="12.75">
      <c r="A111" s="79" t="s">
        <v>286</v>
      </c>
      <c r="B111" s="475">
        <v>41</v>
      </c>
      <c r="C111" s="85"/>
      <c r="D111" s="110">
        <v>637001</v>
      </c>
      <c r="E111" s="87" t="s">
        <v>275</v>
      </c>
      <c r="F111" s="289">
        <v>2242.4</v>
      </c>
      <c r="G111" s="289">
        <v>3795.16</v>
      </c>
      <c r="H111" s="293">
        <v>2000</v>
      </c>
      <c r="I111" s="294">
        <v>2000</v>
      </c>
      <c r="J111" s="519">
        <v>2000</v>
      </c>
      <c r="K111" s="289">
        <v>2000</v>
      </c>
      <c r="L111" s="289">
        <v>2000</v>
      </c>
    </row>
    <row r="112" spans="1:12" ht="13.5" thickBot="1">
      <c r="A112" s="79" t="s">
        <v>288</v>
      </c>
      <c r="B112" s="475">
        <v>41</v>
      </c>
      <c r="C112" s="85"/>
      <c r="D112" s="110">
        <v>637004</v>
      </c>
      <c r="E112" s="87" t="s">
        <v>171</v>
      </c>
      <c r="F112" s="289">
        <v>28871.62</v>
      </c>
      <c r="G112" s="289">
        <v>37337.23</v>
      </c>
      <c r="H112" s="293">
        <v>32000</v>
      </c>
      <c r="I112" s="294">
        <v>37000</v>
      </c>
      <c r="J112" s="519">
        <v>35000</v>
      </c>
      <c r="K112" s="289">
        <v>35000</v>
      </c>
      <c r="L112" s="289">
        <v>35000</v>
      </c>
    </row>
    <row r="113" spans="1:12" ht="13.5" thickBot="1">
      <c r="A113" s="79" t="s">
        <v>289</v>
      </c>
      <c r="B113" s="475">
        <v>41</v>
      </c>
      <c r="C113" s="85"/>
      <c r="D113" s="110">
        <v>637004</v>
      </c>
      <c r="E113" s="87" t="s">
        <v>791</v>
      </c>
      <c r="F113" s="289"/>
      <c r="G113" s="289">
        <v>3397.51</v>
      </c>
      <c r="H113" s="293"/>
      <c r="I113" s="294">
        <v>0</v>
      </c>
      <c r="J113" s="289"/>
      <c r="K113" s="289"/>
      <c r="L113" s="289"/>
    </row>
    <row r="114" spans="1:12" ht="13.5" thickBot="1">
      <c r="A114" s="79" t="s">
        <v>291</v>
      </c>
      <c r="B114" s="475">
        <v>41</v>
      </c>
      <c r="C114" s="85"/>
      <c r="D114" s="110">
        <v>637023</v>
      </c>
      <c r="E114" s="87" t="s">
        <v>746</v>
      </c>
      <c r="F114" s="289">
        <v>1358</v>
      </c>
      <c r="G114" s="289">
        <v>794.5</v>
      </c>
      <c r="H114" s="293">
        <v>200</v>
      </c>
      <c r="I114" s="294">
        <v>700</v>
      </c>
      <c r="J114" s="519">
        <v>800</v>
      </c>
      <c r="K114" s="289">
        <v>800</v>
      </c>
      <c r="L114" s="289">
        <v>800</v>
      </c>
    </row>
    <row r="115" spans="1:12" ht="13.5" thickBot="1">
      <c r="A115" s="79" t="s">
        <v>292</v>
      </c>
      <c r="B115" s="475">
        <v>41</v>
      </c>
      <c r="C115" s="85"/>
      <c r="D115" s="110">
        <v>637027</v>
      </c>
      <c r="E115" s="87" t="s">
        <v>170</v>
      </c>
      <c r="F115" s="289">
        <v>1883.6</v>
      </c>
      <c r="G115" s="289">
        <v>4754.46</v>
      </c>
      <c r="H115" s="293">
        <v>1500</v>
      </c>
      <c r="I115" s="294">
        <v>1500</v>
      </c>
      <c r="J115" s="519">
        <v>1500</v>
      </c>
      <c r="K115" s="289">
        <v>1500</v>
      </c>
      <c r="L115" s="289">
        <v>1500</v>
      </c>
    </row>
    <row r="116" spans="1:12" ht="13.5" thickBot="1">
      <c r="A116" s="79" t="s">
        <v>371</v>
      </c>
      <c r="B116" s="486">
        <v>41</v>
      </c>
      <c r="C116" s="415"/>
      <c r="D116" s="416"/>
      <c r="E116" s="417" t="s">
        <v>752</v>
      </c>
      <c r="F116" s="576">
        <f aca="true" t="shared" si="19" ref="F116:L116">SUM(F88:F115)</f>
        <v>508675.02</v>
      </c>
      <c r="G116" s="576">
        <f t="shared" si="19"/>
        <v>568780.35</v>
      </c>
      <c r="H116" s="576">
        <f t="shared" si="19"/>
        <v>518100</v>
      </c>
      <c r="I116" s="576">
        <f t="shared" si="19"/>
        <v>568800</v>
      </c>
      <c r="J116" s="576">
        <f t="shared" si="19"/>
        <v>524600</v>
      </c>
      <c r="K116" s="576">
        <f t="shared" si="19"/>
        <v>544052</v>
      </c>
      <c r="L116" s="576">
        <f t="shared" si="19"/>
        <v>561162.0800000001</v>
      </c>
    </row>
    <row r="117" spans="1:12" s="94" customFormat="1" ht="12.75">
      <c r="A117" s="79" t="s">
        <v>372</v>
      </c>
      <c r="B117" s="81"/>
      <c r="C117" s="82" t="s">
        <v>280</v>
      </c>
      <c r="D117" s="651" t="s">
        <v>281</v>
      </c>
      <c r="E117" s="651"/>
      <c r="F117" s="288">
        <f aca="true" t="shared" si="20" ref="F117:L117">SUM(F118)</f>
        <v>21362.09</v>
      </c>
      <c r="G117" s="288">
        <f t="shared" si="20"/>
        <v>3840</v>
      </c>
      <c r="H117" s="288">
        <f t="shared" si="20"/>
        <v>0</v>
      </c>
      <c r="I117" s="288">
        <f t="shared" si="20"/>
        <v>5450</v>
      </c>
      <c r="J117" s="288">
        <f t="shared" si="20"/>
        <v>0</v>
      </c>
      <c r="K117" s="288">
        <f t="shared" si="20"/>
        <v>0</v>
      </c>
      <c r="L117" s="288">
        <f t="shared" si="20"/>
        <v>0</v>
      </c>
    </row>
    <row r="118" spans="1:12" ht="12.75">
      <c r="A118" s="79" t="s">
        <v>373</v>
      </c>
      <c r="B118" s="81"/>
      <c r="C118" s="85"/>
      <c r="D118" s="684" t="s">
        <v>283</v>
      </c>
      <c r="E118" s="684"/>
      <c r="F118" s="298">
        <f aca="true" t="shared" si="21" ref="F118:L118">SUM(F119:F125)</f>
        <v>21362.09</v>
      </c>
      <c r="G118" s="298">
        <f t="shared" si="21"/>
        <v>3840</v>
      </c>
      <c r="H118" s="298">
        <f t="shared" si="21"/>
        <v>0</v>
      </c>
      <c r="I118" s="298">
        <f t="shared" si="21"/>
        <v>5450</v>
      </c>
      <c r="J118" s="298">
        <f t="shared" si="21"/>
        <v>0</v>
      </c>
      <c r="K118" s="298">
        <f t="shared" si="21"/>
        <v>0</v>
      </c>
      <c r="L118" s="298">
        <f t="shared" si="21"/>
        <v>0</v>
      </c>
    </row>
    <row r="119" spans="1:12" ht="12.75">
      <c r="A119" s="79" t="s">
        <v>374</v>
      </c>
      <c r="B119" s="475">
        <v>111</v>
      </c>
      <c r="C119" s="85"/>
      <c r="D119" s="110">
        <v>637027</v>
      </c>
      <c r="E119" s="87" t="s">
        <v>170</v>
      </c>
      <c r="F119" s="289">
        <v>21362.09</v>
      </c>
      <c r="G119" s="289">
        <v>3840</v>
      </c>
      <c r="H119" s="293"/>
      <c r="I119" s="294">
        <v>5450</v>
      </c>
      <c r="J119" s="289"/>
      <c r="K119" s="291">
        <v>0</v>
      </c>
      <c r="L119" s="397">
        <v>0</v>
      </c>
    </row>
    <row r="120" spans="1:12" ht="12.75">
      <c r="A120" s="79" t="s">
        <v>375</v>
      </c>
      <c r="B120" s="475">
        <v>111</v>
      </c>
      <c r="C120" s="85"/>
      <c r="D120" s="110">
        <v>633006</v>
      </c>
      <c r="E120" s="87" t="s">
        <v>95</v>
      </c>
      <c r="F120" s="289"/>
      <c r="G120" s="289"/>
      <c r="H120" s="293"/>
      <c r="I120" s="294"/>
      <c r="J120" s="289"/>
      <c r="K120" s="291">
        <v>0</v>
      </c>
      <c r="L120" s="397">
        <v>0</v>
      </c>
    </row>
    <row r="121" spans="1:12" ht="12.75">
      <c r="A121" s="79" t="s">
        <v>376</v>
      </c>
      <c r="B121" s="475">
        <v>111</v>
      </c>
      <c r="C121" s="85"/>
      <c r="D121" s="110">
        <v>634001</v>
      </c>
      <c r="E121" s="87" t="s">
        <v>287</v>
      </c>
      <c r="F121" s="289"/>
      <c r="G121" s="289"/>
      <c r="H121" s="293"/>
      <c r="I121" s="294"/>
      <c r="J121" s="289"/>
      <c r="K121" s="291">
        <v>0</v>
      </c>
      <c r="L121" s="397">
        <v>0</v>
      </c>
    </row>
    <row r="122" spans="1:12" ht="12.75">
      <c r="A122" s="79" t="s">
        <v>378</v>
      </c>
      <c r="B122" s="475">
        <v>111</v>
      </c>
      <c r="C122" s="85"/>
      <c r="D122" s="110">
        <v>637014</v>
      </c>
      <c r="E122" s="87" t="s">
        <v>93</v>
      </c>
      <c r="F122" s="289"/>
      <c r="G122" s="289"/>
      <c r="H122" s="293"/>
      <c r="I122" s="294"/>
      <c r="J122" s="289"/>
      <c r="K122" s="291">
        <v>0</v>
      </c>
      <c r="L122" s="397">
        <v>0</v>
      </c>
    </row>
    <row r="123" spans="1:12" ht="12.75">
      <c r="A123" s="79" t="s">
        <v>379</v>
      </c>
      <c r="B123" s="475">
        <v>111</v>
      </c>
      <c r="C123" s="85"/>
      <c r="D123" s="110">
        <v>635006</v>
      </c>
      <c r="E123" s="87" t="s">
        <v>290</v>
      </c>
      <c r="F123" s="289"/>
      <c r="G123" s="289"/>
      <c r="H123" s="293"/>
      <c r="I123" s="294"/>
      <c r="J123" s="289"/>
      <c r="K123" s="291">
        <v>0</v>
      </c>
      <c r="L123" s="397">
        <v>0</v>
      </c>
    </row>
    <row r="124" spans="1:12" ht="12.75">
      <c r="A124" s="79" t="s">
        <v>382</v>
      </c>
      <c r="B124" s="475">
        <v>111</v>
      </c>
      <c r="C124" s="85"/>
      <c r="D124" s="110">
        <v>633016</v>
      </c>
      <c r="E124" s="87" t="s">
        <v>272</v>
      </c>
      <c r="F124" s="289"/>
      <c r="G124" s="289"/>
      <c r="H124" s="293"/>
      <c r="I124" s="294"/>
      <c r="J124" s="289"/>
      <c r="K124" s="291">
        <v>0</v>
      </c>
      <c r="L124" s="397">
        <v>0</v>
      </c>
    </row>
    <row r="125" spans="1:12" ht="12.75">
      <c r="A125" s="79" t="s">
        <v>384</v>
      </c>
      <c r="B125" s="485">
        <v>111</v>
      </c>
      <c r="C125" s="113"/>
      <c r="D125" s="121">
        <v>614</v>
      </c>
      <c r="E125" s="122" t="s">
        <v>293</v>
      </c>
      <c r="F125" s="349"/>
      <c r="G125" s="349"/>
      <c r="H125" s="586"/>
      <c r="I125" s="336"/>
      <c r="J125" s="349"/>
      <c r="K125" s="394">
        <v>0</v>
      </c>
      <c r="L125" s="398">
        <v>0</v>
      </c>
    </row>
    <row r="126" spans="1:12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9" spans="1:11" ht="20.25">
      <c r="A129" s="686" t="s">
        <v>184</v>
      </c>
      <c r="B129" s="686"/>
      <c r="C129" s="686"/>
      <c r="D129" s="686"/>
      <c r="E129" s="686"/>
      <c r="F129" s="686"/>
      <c r="G129" s="686"/>
      <c r="H129" s="686"/>
      <c r="I129" s="686"/>
      <c r="J129" s="686"/>
      <c r="K129" s="686"/>
    </row>
    <row r="130" spans="1:12" ht="12.75">
      <c r="A130" s="74"/>
      <c r="B130" s="74"/>
      <c r="C130" s="74"/>
      <c r="D130" s="74"/>
      <c r="E130" s="74"/>
      <c r="F130" s="108"/>
      <c r="G130" s="108"/>
      <c r="H130" s="116"/>
      <c r="I130" s="116"/>
      <c r="J130" s="108"/>
      <c r="K130" s="108"/>
      <c r="L130" s="108"/>
    </row>
    <row r="131" spans="1:12" ht="12.75" customHeight="1">
      <c r="A131" s="679"/>
      <c r="B131" s="678" t="s">
        <v>70</v>
      </c>
      <c r="C131" s="678"/>
      <c r="D131" s="680" t="s">
        <v>71</v>
      </c>
      <c r="E131" s="680"/>
      <c r="F131" s="681" t="s">
        <v>72</v>
      </c>
      <c r="G131" s="681"/>
      <c r="H131" s="681"/>
      <c r="I131" s="681"/>
      <c r="J131" s="681"/>
      <c r="K131" s="681"/>
      <c r="L131" s="681"/>
    </row>
    <row r="132" spans="1:12" ht="12.75">
      <c r="A132" s="679"/>
      <c r="B132" s="679"/>
      <c r="C132" s="678"/>
      <c r="D132" s="680"/>
      <c r="E132" s="680"/>
      <c r="F132" s="682" t="s">
        <v>27</v>
      </c>
      <c r="G132" s="682"/>
      <c r="H132" s="682"/>
      <c r="I132" s="682"/>
      <c r="J132" s="682"/>
      <c r="K132" s="682"/>
      <c r="L132" s="682"/>
    </row>
    <row r="133" spans="1:12" ht="18.75" customHeight="1">
      <c r="A133" s="679"/>
      <c r="B133" s="679"/>
      <c r="C133" s="678"/>
      <c r="D133" s="680"/>
      <c r="E133" s="680"/>
      <c r="F133" s="676" t="s">
        <v>756</v>
      </c>
      <c r="G133" s="676" t="s">
        <v>838</v>
      </c>
      <c r="H133" s="676" t="s">
        <v>839</v>
      </c>
      <c r="I133" s="677" t="s">
        <v>840</v>
      </c>
      <c r="J133" s="685" t="s">
        <v>726</v>
      </c>
      <c r="K133" s="685" t="s">
        <v>766</v>
      </c>
      <c r="L133" s="685" t="s">
        <v>844</v>
      </c>
    </row>
    <row r="134" spans="1:12" ht="30" customHeight="1">
      <c r="A134" s="679"/>
      <c r="B134" s="679"/>
      <c r="C134" s="678"/>
      <c r="D134" s="680"/>
      <c r="E134" s="680"/>
      <c r="F134" s="676"/>
      <c r="G134" s="676"/>
      <c r="H134" s="676"/>
      <c r="I134" s="677"/>
      <c r="J134" s="685"/>
      <c r="K134" s="685"/>
      <c r="L134" s="685"/>
    </row>
    <row r="135" spans="1:12" ht="12.75" customHeight="1">
      <c r="A135" s="78"/>
      <c r="B135" s="683" t="s">
        <v>185</v>
      </c>
      <c r="C135" s="683"/>
      <c r="D135" s="683"/>
      <c r="E135" s="683"/>
      <c r="F135" s="368">
        <f>F137+F159+F165+F168+F184+F194+F238+F204</f>
        <v>7758</v>
      </c>
      <c r="G135" s="368">
        <f aca="true" t="shared" si="22" ref="G135:L135">G137+G159+G165+G168+G184+G194+G238+G204</f>
        <v>2292</v>
      </c>
      <c r="H135" s="368">
        <f t="shared" si="22"/>
        <v>7600</v>
      </c>
      <c r="I135" s="368">
        <f t="shared" si="22"/>
        <v>700</v>
      </c>
      <c r="J135" s="368">
        <f t="shared" si="22"/>
        <v>0</v>
      </c>
      <c r="K135" s="368">
        <f t="shared" si="22"/>
        <v>0</v>
      </c>
      <c r="L135" s="368">
        <f t="shared" si="22"/>
        <v>0</v>
      </c>
    </row>
    <row r="136" spans="1:12" ht="10.5" customHeight="1">
      <c r="A136" s="79" t="s">
        <v>74</v>
      </c>
      <c r="B136" s="89" t="s">
        <v>186</v>
      </c>
      <c r="C136" s="653" t="s">
        <v>187</v>
      </c>
      <c r="D136" s="653"/>
      <c r="E136" s="653"/>
      <c r="F136" s="396">
        <f>SUM(F137+F159)</f>
        <v>7758</v>
      </c>
      <c r="G136" s="396">
        <f aca="true" t="shared" si="23" ref="G136:L136">SUM(G137+G159)</f>
        <v>2292</v>
      </c>
      <c r="H136" s="396">
        <f t="shared" si="23"/>
        <v>7600</v>
      </c>
      <c r="I136" s="396">
        <f t="shared" si="23"/>
        <v>700</v>
      </c>
      <c r="J136" s="396">
        <f t="shared" si="23"/>
        <v>0</v>
      </c>
      <c r="K136" s="396">
        <f t="shared" si="23"/>
        <v>0</v>
      </c>
      <c r="L136" s="396">
        <f t="shared" si="23"/>
        <v>0</v>
      </c>
    </row>
    <row r="137" spans="1:12" ht="12.75">
      <c r="A137" s="79" t="s">
        <v>77</v>
      </c>
      <c r="B137" s="81"/>
      <c r="C137" s="82" t="s">
        <v>188</v>
      </c>
      <c r="D137" s="651" t="s">
        <v>189</v>
      </c>
      <c r="E137" s="651"/>
      <c r="F137" s="288">
        <f>SUM(F138:F158)</f>
        <v>7758</v>
      </c>
      <c r="G137" s="288">
        <f aca="true" t="shared" si="24" ref="G137:L137">SUM(G138:G158)</f>
        <v>2292</v>
      </c>
      <c r="H137" s="288">
        <f t="shared" si="24"/>
        <v>7600</v>
      </c>
      <c r="I137" s="288">
        <f t="shared" si="24"/>
        <v>700</v>
      </c>
      <c r="J137" s="288">
        <f t="shared" si="24"/>
        <v>0</v>
      </c>
      <c r="K137" s="288">
        <f t="shared" si="24"/>
        <v>0</v>
      </c>
      <c r="L137" s="288">
        <f t="shared" si="24"/>
        <v>0</v>
      </c>
    </row>
    <row r="138" spans="1:12" ht="13.5" thickBot="1">
      <c r="A138" s="79" t="s">
        <v>80</v>
      </c>
      <c r="B138" s="475">
        <v>111</v>
      </c>
      <c r="C138" s="85"/>
      <c r="D138" s="86">
        <v>713005</v>
      </c>
      <c r="E138" s="87" t="s">
        <v>294</v>
      </c>
      <c r="F138" s="289">
        <v>6258</v>
      </c>
      <c r="G138" s="289">
        <v>0</v>
      </c>
      <c r="H138" s="289">
        <v>7600</v>
      </c>
      <c r="I138" s="290">
        <v>0</v>
      </c>
      <c r="J138" s="524">
        <v>0</v>
      </c>
      <c r="K138" s="291">
        <v>0</v>
      </c>
      <c r="L138" s="291">
        <v>0</v>
      </c>
    </row>
    <row r="139" spans="1:12" ht="13.5" thickBot="1">
      <c r="A139" s="79" t="s">
        <v>82</v>
      </c>
      <c r="B139" s="475">
        <v>41</v>
      </c>
      <c r="C139" s="85"/>
      <c r="D139" s="86">
        <v>717005</v>
      </c>
      <c r="E139" s="87" t="s">
        <v>793</v>
      </c>
      <c r="F139" s="289"/>
      <c r="G139" s="289">
        <v>2292</v>
      </c>
      <c r="H139" s="289"/>
      <c r="I139" s="290">
        <v>700</v>
      </c>
      <c r="J139" s="293"/>
      <c r="K139" s="291"/>
      <c r="L139" s="291"/>
    </row>
    <row r="140" spans="1:12" ht="12.75">
      <c r="A140" s="79" t="s">
        <v>84</v>
      </c>
      <c r="B140" s="475">
        <v>41</v>
      </c>
      <c r="C140" s="85"/>
      <c r="D140" s="86">
        <v>713005</v>
      </c>
      <c r="E140" s="87" t="s">
        <v>295</v>
      </c>
      <c r="F140" s="289">
        <v>1500</v>
      </c>
      <c r="G140" s="289">
        <v>0</v>
      </c>
      <c r="H140" s="289">
        <v>0</v>
      </c>
      <c r="I140" s="290">
        <v>0</v>
      </c>
      <c r="J140" s="289"/>
      <c r="K140" s="291"/>
      <c r="L140" s="291"/>
    </row>
    <row r="141" spans="1:12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1:12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1:12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1:12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1:12" ht="12.7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12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1:12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1:12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1:12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1:12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1:12" ht="12.7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1:12" ht="12.7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1:12" ht="12.7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1:12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1:12" ht="12.7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1:12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1:12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1:12" ht="12.7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1:12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1:12" ht="12.7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1:12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1:12" ht="12.7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1:12" ht="12.7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1:12" ht="12.7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1:12" ht="12.7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1:12" ht="12.7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1:12" ht="12.7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1:12" ht="12.7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1:12" ht="12.7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1:12" ht="12.7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1:12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1:12" ht="12.7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1:12" ht="12.7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1:12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1:12" ht="12.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1:12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1:12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1:12" ht="12.7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1:12" ht="12.7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1:12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1:12" ht="12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1:12" ht="12.7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1:12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1:12" ht="12.7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1:12" ht="12.7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1:12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1:12" ht="12.7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1:12" ht="12.7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1:12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1:12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1:12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1:12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1:12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1:12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1:12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1:12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1:12" ht="12.7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1:12" ht="12.7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1:12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1:12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1:12" ht="12.7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1:12" ht="12.7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1:12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1:12" ht="12.7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1:12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1:12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1:12" ht="12.7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1:12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34" ht="12.75"/>
    <row r="235" ht="12.75"/>
    <row r="236" ht="12.75"/>
    <row r="238" ht="12.75"/>
    <row r="239" ht="12.75"/>
    <row r="240" ht="12.75"/>
    <row r="241" ht="12.75"/>
    <row r="248" ht="12.75"/>
    <row r="249" ht="12.75"/>
    <row r="250" ht="12.75"/>
  </sheetData>
  <sheetProtection selectLockedCells="1" selectUnlockedCells="1"/>
  <mergeCells count="46">
    <mergeCell ref="D25:E25"/>
    <mergeCell ref="A1:K1"/>
    <mergeCell ref="A3:A6"/>
    <mergeCell ref="B3:C6"/>
    <mergeCell ref="D3:E6"/>
    <mergeCell ref="F3:L3"/>
    <mergeCell ref="F4:L4"/>
    <mergeCell ref="F5:F6"/>
    <mergeCell ref="G5:G6"/>
    <mergeCell ref="H5:H6"/>
    <mergeCell ref="I5:I6"/>
    <mergeCell ref="J5:J6"/>
    <mergeCell ref="K5:K6"/>
    <mergeCell ref="L5:L6"/>
    <mergeCell ref="B7:E7"/>
    <mergeCell ref="C8:E8"/>
    <mergeCell ref="D9:E9"/>
    <mergeCell ref="A131:A134"/>
    <mergeCell ref="J133:J134"/>
    <mergeCell ref="K133:K134"/>
    <mergeCell ref="D32:E32"/>
    <mergeCell ref="C37:E37"/>
    <mergeCell ref="D38:E38"/>
    <mergeCell ref="C40:E40"/>
    <mergeCell ref="D41:E41"/>
    <mergeCell ref="D42:E42"/>
    <mergeCell ref="C136:E136"/>
    <mergeCell ref="C56:E56"/>
    <mergeCell ref="D57:E57"/>
    <mergeCell ref="D58:E58"/>
    <mergeCell ref="D77:E77"/>
    <mergeCell ref="L133:L134"/>
    <mergeCell ref="D78:E78"/>
    <mergeCell ref="D117:E117"/>
    <mergeCell ref="D118:E118"/>
    <mergeCell ref="A129:K129"/>
    <mergeCell ref="D137:E137"/>
    <mergeCell ref="G133:G134"/>
    <mergeCell ref="H133:H134"/>
    <mergeCell ref="I133:I134"/>
    <mergeCell ref="F133:F134"/>
    <mergeCell ref="B131:C134"/>
    <mergeCell ref="D131:E134"/>
    <mergeCell ref="F131:L131"/>
    <mergeCell ref="F132:L132"/>
    <mergeCell ref="B135:E135"/>
  </mergeCells>
  <printOptions horizontalCentered="1"/>
  <pageMargins left="0" right="0" top="0.5905511811023623" bottom="0.5905511811023623" header="0.5118110236220472" footer="0.5118110236220472"/>
  <pageSetup fitToHeight="2" fitToWidth="1" horizontalDpi="600" verticalDpi="600" orientation="portrait" paperSize="9" scale="6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110" zoomScaleNormal="110" zoomScalePageLayoutView="0" workbookViewId="0" topLeftCell="A8">
      <selection activeCell="A1" sqref="A1:L46"/>
    </sheetView>
  </sheetViews>
  <sheetFormatPr defaultColWidth="11.57421875" defaultRowHeight="12.75"/>
  <cols>
    <col min="1" max="1" width="4.140625" style="0" customWidth="1"/>
    <col min="2" max="2" width="4.57421875" style="0" bestFit="1" customWidth="1"/>
    <col min="3" max="3" width="7.7109375" style="0" customWidth="1"/>
    <col min="4" max="4" width="7.140625" style="0" customWidth="1"/>
    <col min="5" max="5" width="35.8515625" style="0" customWidth="1"/>
    <col min="6" max="6" width="11.00390625" style="0" customWidth="1"/>
    <col min="7" max="7" width="11.57421875" style="0" customWidth="1"/>
    <col min="8" max="8" width="11.00390625" style="106" customWidth="1"/>
    <col min="9" max="9" width="11.421875" style="0" customWidth="1"/>
    <col min="10" max="10" width="11.7109375" style="106" customWidth="1"/>
    <col min="11" max="12" width="11.28125" style="0" customWidth="1"/>
  </cols>
  <sheetData>
    <row r="1" spans="1:11" ht="20.25" customHeight="1">
      <c r="A1" s="686" t="s">
        <v>296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2" ht="12.75">
      <c r="A2" s="74"/>
      <c r="B2" s="74"/>
      <c r="C2" s="74"/>
      <c r="D2" s="74"/>
      <c r="E2" s="74"/>
      <c r="F2" s="108"/>
      <c r="G2" s="108"/>
      <c r="H2" s="108"/>
      <c r="I2" s="108"/>
      <c r="J2" s="108"/>
      <c r="K2" s="108"/>
      <c r="L2" s="108"/>
    </row>
    <row r="3" spans="1:12" ht="12.75" customHeight="1">
      <c r="A3" s="661"/>
      <c r="B3" s="693" t="s">
        <v>70</v>
      </c>
      <c r="C3" s="693"/>
      <c r="D3" s="661" t="s">
        <v>71</v>
      </c>
      <c r="E3" s="661"/>
      <c r="F3" s="694" t="s">
        <v>297</v>
      </c>
      <c r="G3" s="694"/>
      <c r="H3" s="694"/>
      <c r="I3" s="694"/>
      <c r="J3" s="694"/>
      <c r="K3" s="694"/>
      <c r="L3" s="694"/>
    </row>
    <row r="4" spans="1:12" ht="12.75">
      <c r="A4" s="661"/>
      <c r="B4" s="693"/>
      <c r="C4" s="693"/>
      <c r="D4" s="661"/>
      <c r="E4" s="661"/>
      <c r="F4" s="673" t="s">
        <v>20</v>
      </c>
      <c r="G4" s="673"/>
      <c r="H4" s="673"/>
      <c r="I4" s="673"/>
      <c r="J4" s="673"/>
      <c r="K4" s="673"/>
      <c r="L4" s="673"/>
    </row>
    <row r="5" spans="1:12" ht="12.75" customHeight="1">
      <c r="A5" s="661"/>
      <c r="B5" s="693"/>
      <c r="C5" s="693"/>
      <c r="D5" s="661"/>
      <c r="E5" s="661"/>
      <c r="F5" s="674" t="s">
        <v>756</v>
      </c>
      <c r="G5" s="674" t="s">
        <v>838</v>
      </c>
      <c r="H5" s="674" t="s">
        <v>839</v>
      </c>
      <c r="I5" s="675" t="s">
        <v>840</v>
      </c>
      <c r="J5" s="690" t="s">
        <v>732</v>
      </c>
      <c r="K5" s="690" t="s">
        <v>765</v>
      </c>
      <c r="L5" s="690" t="s">
        <v>841</v>
      </c>
    </row>
    <row r="6" spans="1:12" ht="36.75" customHeight="1">
      <c r="A6" s="661"/>
      <c r="B6" s="693"/>
      <c r="C6" s="693"/>
      <c r="D6" s="661"/>
      <c r="E6" s="661"/>
      <c r="F6" s="674"/>
      <c r="G6" s="674"/>
      <c r="H6" s="674"/>
      <c r="I6" s="675"/>
      <c r="J6" s="690"/>
      <c r="K6" s="690"/>
      <c r="L6" s="690"/>
    </row>
    <row r="7" spans="1:13" ht="26.25" customHeight="1">
      <c r="A7" s="123"/>
      <c r="B7" s="683" t="s">
        <v>298</v>
      </c>
      <c r="C7" s="683"/>
      <c r="D7" s="683"/>
      <c r="E7" s="683"/>
      <c r="F7" s="368">
        <f aca="true" t="shared" si="0" ref="F7:L7">F8</f>
        <v>99892.57</v>
      </c>
      <c r="G7" s="368">
        <f t="shared" si="0"/>
        <v>105942.65</v>
      </c>
      <c r="H7" s="368">
        <f t="shared" si="0"/>
        <v>64710</v>
      </c>
      <c r="I7" s="368">
        <f t="shared" si="0"/>
        <v>84160</v>
      </c>
      <c r="J7" s="368">
        <f t="shared" si="0"/>
        <v>89500</v>
      </c>
      <c r="K7" s="368">
        <f t="shared" si="0"/>
        <v>67600</v>
      </c>
      <c r="L7" s="368">
        <f t="shared" si="0"/>
        <v>67600</v>
      </c>
      <c r="M7" s="124"/>
    </row>
    <row r="8" spans="1:12" ht="12.75">
      <c r="A8" s="125" t="s">
        <v>74</v>
      </c>
      <c r="B8" s="126" t="s">
        <v>208</v>
      </c>
      <c r="C8" s="691" t="s">
        <v>209</v>
      </c>
      <c r="D8" s="691"/>
      <c r="E8" s="691"/>
      <c r="F8" s="350">
        <f aca="true" t="shared" si="1" ref="F8:L8">F9+F12+F24+F47+F63</f>
        <v>99892.57</v>
      </c>
      <c r="G8" s="350">
        <f t="shared" si="1"/>
        <v>105942.65</v>
      </c>
      <c r="H8" s="350">
        <f t="shared" si="1"/>
        <v>64710</v>
      </c>
      <c r="I8" s="350">
        <f t="shared" si="1"/>
        <v>84160</v>
      </c>
      <c r="J8" s="350">
        <f t="shared" si="1"/>
        <v>89500</v>
      </c>
      <c r="K8" s="350">
        <f t="shared" si="1"/>
        <v>67600</v>
      </c>
      <c r="L8" s="350">
        <f t="shared" si="1"/>
        <v>67600</v>
      </c>
    </row>
    <row r="9" spans="1:12" ht="12.75">
      <c r="A9" s="125" t="s">
        <v>77</v>
      </c>
      <c r="B9" s="127"/>
      <c r="C9" s="82" t="s">
        <v>299</v>
      </c>
      <c r="D9" s="651" t="s">
        <v>300</v>
      </c>
      <c r="E9" s="651"/>
      <c r="F9" s="288">
        <f aca="true" t="shared" si="2" ref="F9:L9">SUM(F10:F11)</f>
        <v>52500</v>
      </c>
      <c r="G9" s="288">
        <f t="shared" si="2"/>
        <v>52000</v>
      </c>
      <c r="H9" s="288">
        <f t="shared" si="2"/>
        <v>0</v>
      </c>
      <c r="I9" s="288">
        <f t="shared" si="2"/>
        <v>0</v>
      </c>
      <c r="J9" s="288">
        <f t="shared" si="2"/>
        <v>0</v>
      </c>
      <c r="K9" s="288">
        <f t="shared" si="2"/>
        <v>0</v>
      </c>
      <c r="L9" s="288">
        <f t="shared" si="2"/>
        <v>0</v>
      </c>
    </row>
    <row r="10" spans="1:12" ht="12.75">
      <c r="A10" s="125" t="s">
        <v>80</v>
      </c>
      <c r="B10" s="488">
        <v>41</v>
      </c>
      <c r="C10" s="110"/>
      <c r="D10" s="110">
        <v>641001</v>
      </c>
      <c r="E10" s="87" t="s">
        <v>301</v>
      </c>
      <c r="F10" s="289">
        <v>39500</v>
      </c>
      <c r="G10" s="289">
        <v>52000</v>
      </c>
      <c r="H10" s="395"/>
      <c r="I10" s="395"/>
      <c r="J10" s="395"/>
      <c r="K10" s="291"/>
      <c r="L10" s="291"/>
    </row>
    <row r="11" spans="1:15" s="94" customFormat="1" ht="12.75">
      <c r="A11" s="125" t="s">
        <v>82</v>
      </c>
      <c r="B11" s="489">
        <v>41</v>
      </c>
      <c r="C11" s="117"/>
      <c r="D11" s="117">
        <v>641001</v>
      </c>
      <c r="E11" s="93" t="s">
        <v>302</v>
      </c>
      <c r="F11" s="293">
        <v>13000</v>
      </c>
      <c r="G11" s="293"/>
      <c r="H11" s="395"/>
      <c r="I11" s="395"/>
      <c r="J11" s="395"/>
      <c r="K11" s="295"/>
      <c r="L11" s="295"/>
      <c r="M11"/>
      <c r="O11" s="256"/>
    </row>
    <row r="12" spans="1:12" ht="12.75">
      <c r="A12" s="125" t="s">
        <v>84</v>
      </c>
      <c r="B12" s="127"/>
      <c r="C12" s="82" t="s">
        <v>303</v>
      </c>
      <c r="D12" s="651" t="s">
        <v>304</v>
      </c>
      <c r="E12" s="651"/>
      <c r="F12" s="288">
        <f aca="true" t="shared" si="3" ref="F12:L12">SUM(F13:F23)</f>
        <v>10703.09</v>
      </c>
      <c r="G12" s="288">
        <f t="shared" si="3"/>
        <v>10806.48</v>
      </c>
      <c r="H12" s="288">
        <f t="shared" si="3"/>
        <v>0</v>
      </c>
      <c r="I12" s="288">
        <f t="shared" si="3"/>
        <v>0</v>
      </c>
      <c r="J12" s="288">
        <f t="shared" si="3"/>
        <v>0</v>
      </c>
      <c r="K12" s="288">
        <f t="shared" si="3"/>
        <v>0</v>
      </c>
      <c r="L12" s="288">
        <f t="shared" si="3"/>
        <v>0</v>
      </c>
    </row>
    <row r="13" spans="1:13" s="94" customFormat="1" ht="12.75">
      <c r="A13" s="125" t="s">
        <v>86</v>
      </c>
      <c r="B13" s="117">
        <v>41</v>
      </c>
      <c r="C13" s="117"/>
      <c r="D13" s="92">
        <v>611</v>
      </c>
      <c r="E13" s="93" t="s">
        <v>305</v>
      </c>
      <c r="F13" s="293">
        <v>6869.19</v>
      </c>
      <c r="G13" s="293">
        <v>4854.48</v>
      </c>
      <c r="H13" s="293"/>
      <c r="I13" s="293"/>
      <c r="J13" s="293"/>
      <c r="K13" s="295"/>
      <c r="L13" s="295"/>
      <c r="M13"/>
    </row>
    <row r="14" spans="1:16" ht="12.75">
      <c r="A14" s="125" t="s">
        <v>88</v>
      </c>
      <c r="B14" s="110">
        <v>41</v>
      </c>
      <c r="C14" s="110"/>
      <c r="D14" s="110">
        <v>612001</v>
      </c>
      <c r="E14" s="87" t="s">
        <v>306</v>
      </c>
      <c r="F14" s="289">
        <v>328.82</v>
      </c>
      <c r="G14" s="289">
        <v>100.36</v>
      </c>
      <c r="H14" s="289"/>
      <c r="I14" s="289"/>
      <c r="J14" s="289"/>
      <c r="K14" s="291"/>
      <c r="L14" s="291"/>
      <c r="N14" s="129"/>
      <c r="O14" s="129"/>
      <c r="P14" s="129"/>
    </row>
    <row r="15" spans="1:16" ht="12.75">
      <c r="A15" s="125" t="s">
        <v>90</v>
      </c>
      <c r="B15" s="110">
        <v>41</v>
      </c>
      <c r="C15" s="110"/>
      <c r="D15" s="86">
        <v>642012</v>
      </c>
      <c r="E15" s="87" t="s">
        <v>217</v>
      </c>
      <c r="F15" s="289">
        <v>0</v>
      </c>
      <c r="G15" s="289">
        <v>2815.44</v>
      </c>
      <c r="H15" s="289"/>
      <c r="I15" s="289"/>
      <c r="J15" s="289"/>
      <c r="K15" s="291"/>
      <c r="L15" s="291"/>
      <c r="N15" s="130"/>
      <c r="O15" s="131"/>
      <c r="P15" s="132"/>
    </row>
    <row r="16" spans="1:16" ht="12.75">
      <c r="A16" s="125" t="s">
        <v>92</v>
      </c>
      <c r="B16" s="110">
        <v>41</v>
      </c>
      <c r="C16" s="110"/>
      <c r="D16" s="86">
        <v>620</v>
      </c>
      <c r="E16" s="87" t="s">
        <v>87</v>
      </c>
      <c r="F16" s="289">
        <v>2333.42</v>
      </c>
      <c r="G16" s="289">
        <v>2520.84</v>
      </c>
      <c r="H16" s="289"/>
      <c r="I16" s="289"/>
      <c r="J16" s="289"/>
      <c r="K16" s="291"/>
      <c r="L16" s="291"/>
      <c r="N16" s="130"/>
      <c r="O16" s="131"/>
      <c r="P16" s="132"/>
    </row>
    <row r="17" spans="1:16" ht="12.75">
      <c r="A17" s="125" t="s">
        <v>94</v>
      </c>
      <c r="B17" s="110">
        <v>41</v>
      </c>
      <c r="C17" s="110"/>
      <c r="D17" s="86">
        <v>642012</v>
      </c>
      <c r="E17" s="87" t="s">
        <v>789</v>
      </c>
      <c r="F17" s="289"/>
      <c r="G17" s="289"/>
      <c r="H17" s="289"/>
      <c r="I17" s="289"/>
      <c r="J17" s="289"/>
      <c r="K17" s="291"/>
      <c r="L17" s="291"/>
      <c r="N17" s="130"/>
      <c r="O17" s="131"/>
      <c r="P17" s="132"/>
    </row>
    <row r="18" spans="1:16" ht="12.75">
      <c r="A18" s="125" t="s">
        <v>156</v>
      </c>
      <c r="B18" s="110">
        <v>41</v>
      </c>
      <c r="C18" s="110"/>
      <c r="D18" s="110">
        <v>637016</v>
      </c>
      <c r="E18" s="87" t="s">
        <v>89</v>
      </c>
      <c r="F18" s="289">
        <v>89.13</v>
      </c>
      <c r="G18" s="289">
        <v>46.67</v>
      </c>
      <c r="H18" s="289"/>
      <c r="I18" s="289"/>
      <c r="J18" s="289"/>
      <c r="K18" s="291"/>
      <c r="L18" s="291"/>
      <c r="N18" s="129"/>
      <c r="O18" s="129"/>
      <c r="P18" s="129"/>
    </row>
    <row r="19" spans="1:16" ht="12.75">
      <c r="A19" s="125" t="s">
        <v>193</v>
      </c>
      <c r="B19" s="110">
        <v>41</v>
      </c>
      <c r="C19" s="110"/>
      <c r="D19" s="110">
        <v>642015</v>
      </c>
      <c r="E19" s="87" t="s">
        <v>91</v>
      </c>
      <c r="F19" s="289"/>
      <c r="G19" s="289"/>
      <c r="H19" s="289"/>
      <c r="I19" s="289"/>
      <c r="J19" s="289"/>
      <c r="K19" s="291"/>
      <c r="L19" s="291"/>
      <c r="N19" s="129"/>
      <c r="O19" s="129"/>
      <c r="P19" s="129"/>
    </row>
    <row r="20" spans="1:13" s="94" customFormat="1" ht="12.75">
      <c r="A20" s="125" t="s">
        <v>158</v>
      </c>
      <c r="B20" s="117">
        <v>41</v>
      </c>
      <c r="C20" s="117"/>
      <c r="D20" s="117">
        <v>633006</v>
      </c>
      <c r="E20" s="93" t="s">
        <v>307</v>
      </c>
      <c r="F20" s="293">
        <v>159.42</v>
      </c>
      <c r="G20" s="293">
        <v>95.76</v>
      </c>
      <c r="H20" s="293"/>
      <c r="I20" s="293"/>
      <c r="J20" s="293"/>
      <c r="K20" s="295"/>
      <c r="L20" s="295"/>
      <c r="M20"/>
    </row>
    <row r="21" spans="1:13" s="94" customFormat="1" ht="12.75">
      <c r="A21" s="125" t="s">
        <v>161</v>
      </c>
      <c r="B21" s="117">
        <v>41</v>
      </c>
      <c r="C21" s="117"/>
      <c r="D21" s="117">
        <v>634004</v>
      </c>
      <c r="E21" s="93" t="s">
        <v>308</v>
      </c>
      <c r="F21" s="293"/>
      <c r="G21" s="293"/>
      <c r="H21" s="293"/>
      <c r="I21" s="293"/>
      <c r="J21" s="293"/>
      <c r="K21" s="295"/>
      <c r="L21" s="295"/>
      <c r="M21"/>
    </row>
    <row r="22" spans="1:12" ht="12.75">
      <c r="A22" s="125" t="s">
        <v>96</v>
      </c>
      <c r="B22" s="166">
        <v>41</v>
      </c>
      <c r="C22" s="166"/>
      <c r="D22" s="133">
        <v>637014</v>
      </c>
      <c r="E22" s="134" t="s">
        <v>309</v>
      </c>
      <c r="F22" s="315">
        <v>371.91</v>
      </c>
      <c r="G22" s="315">
        <v>121.19</v>
      </c>
      <c r="H22" s="289"/>
      <c r="I22" s="289"/>
      <c r="J22" s="289"/>
      <c r="K22" s="393"/>
      <c r="L22" s="393"/>
    </row>
    <row r="23" spans="1:12" ht="12.75">
      <c r="A23" s="125" t="s">
        <v>99</v>
      </c>
      <c r="B23" s="166">
        <v>41</v>
      </c>
      <c r="C23" s="166"/>
      <c r="D23" s="133">
        <v>634001</v>
      </c>
      <c r="E23" s="134" t="s">
        <v>310</v>
      </c>
      <c r="F23" s="315">
        <v>551.2</v>
      </c>
      <c r="G23" s="315">
        <v>251.74</v>
      </c>
      <c r="H23" s="289"/>
      <c r="I23" s="289"/>
      <c r="J23" s="289"/>
      <c r="K23" s="393"/>
      <c r="L23" s="393"/>
    </row>
    <row r="24" spans="1:12" ht="12.75">
      <c r="A24" s="125" t="s">
        <v>100</v>
      </c>
      <c r="B24" s="127"/>
      <c r="C24" s="82" t="s">
        <v>313</v>
      </c>
      <c r="D24" s="651" t="s">
        <v>314</v>
      </c>
      <c r="E24" s="651"/>
      <c r="F24" s="288">
        <f aca="true" t="shared" si="4" ref="F24:L24">F25</f>
        <v>36160.83000000001</v>
      </c>
      <c r="G24" s="288">
        <f t="shared" si="4"/>
        <v>42906.020000000004</v>
      </c>
      <c r="H24" s="288">
        <f t="shared" si="4"/>
        <v>39310</v>
      </c>
      <c r="I24" s="288">
        <f t="shared" si="4"/>
        <v>43015</v>
      </c>
      <c r="J24" s="288">
        <f t="shared" si="4"/>
        <v>62100</v>
      </c>
      <c r="K24" s="288">
        <f t="shared" si="4"/>
        <v>40000</v>
      </c>
      <c r="L24" s="288">
        <f t="shared" si="4"/>
        <v>40000</v>
      </c>
    </row>
    <row r="25" spans="1:13" s="94" customFormat="1" ht="12.75">
      <c r="A25" s="125" t="s">
        <v>101</v>
      </c>
      <c r="B25" s="128"/>
      <c r="C25" s="91"/>
      <c r="D25" s="684" t="s">
        <v>315</v>
      </c>
      <c r="E25" s="684"/>
      <c r="F25" s="292">
        <f aca="true" t="shared" si="5" ref="F25:L25">SUM(F26:F46)</f>
        <v>36160.83000000001</v>
      </c>
      <c r="G25" s="292">
        <f t="shared" si="5"/>
        <v>42906.020000000004</v>
      </c>
      <c r="H25" s="292">
        <f t="shared" si="5"/>
        <v>39310</v>
      </c>
      <c r="I25" s="292">
        <f t="shared" si="5"/>
        <v>43015</v>
      </c>
      <c r="J25" s="292">
        <f t="shared" si="5"/>
        <v>62100</v>
      </c>
      <c r="K25" s="292">
        <f t="shared" si="5"/>
        <v>40000</v>
      </c>
      <c r="L25" s="292">
        <f t="shared" si="5"/>
        <v>40000</v>
      </c>
      <c r="M25"/>
    </row>
    <row r="26" spans="1:12" ht="12.75">
      <c r="A26" s="125" t="s">
        <v>102</v>
      </c>
      <c r="B26" s="110">
        <v>41</v>
      </c>
      <c r="C26" s="110"/>
      <c r="D26" s="86">
        <v>611</v>
      </c>
      <c r="E26" s="87" t="s">
        <v>305</v>
      </c>
      <c r="F26" s="289">
        <v>15764.84</v>
      </c>
      <c r="G26" s="289">
        <v>14775.83</v>
      </c>
      <c r="H26" s="289">
        <v>12000</v>
      </c>
      <c r="I26" s="289">
        <v>12000</v>
      </c>
      <c r="J26" s="519">
        <v>13900</v>
      </c>
      <c r="K26" s="291">
        <v>15000</v>
      </c>
      <c r="L26" s="291">
        <v>15000</v>
      </c>
    </row>
    <row r="27" spans="1:14" ht="12.75">
      <c r="A27" s="125" t="s">
        <v>103</v>
      </c>
      <c r="B27" s="110">
        <v>41</v>
      </c>
      <c r="C27" s="110"/>
      <c r="D27" s="110">
        <v>612001</v>
      </c>
      <c r="E27" s="87" t="s">
        <v>306</v>
      </c>
      <c r="F27" s="289">
        <v>1573.79</v>
      </c>
      <c r="G27" s="289">
        <v>1898.16</v>
      </c>
      <c r="H27" s="289">
        <v>3500</v>
      </c>
      <c r="I27" s="289">
        <v>3500</v>
      </c>
      <c r="J27" s="519">
        <v>3700</v>
      </c>
      <c r="K27" s="291">
        <v>3500</v>
      </c>
      <c r="L27" s="291">
        <v>3500</v>
      </c>
      <c r="N27" s="72"/>
    </row>
    <row r="28" spans="1:12" ht="12.75">
      <c r="A28" s="125" t="s">
        <v>104</v>
      </c>
      <c r="B28" s="110">
        <v>41</v>
      </c>
      <c r="C28" s="110"/>
      <c r="D28" s="110">
        <v>612002</v>
      </c>
      <c r="E28" s="87" t="s">
        <v>316</v>
      </c>
      <c r="F28" s="289">
        <v>0</v>
      </c>
      <c r="G28" s="289"/>
      <c r="H28" s="289">
        <f>F28*1.002</f>
        <v>0</v>
      </c>
      <c r="I28" s="289">
        <v>500</v>
      </c>
      <c r="J28" s="289"/>
      <c r="K28" s="291">
        <v>0</v>
      </c>
      <c r="L28" s="291">
        <v>0</v>
      </c>
    </row>
    <row r="29" spans="1:12" ht="12.75">
      <c r="A29" s="125" t="s">
        <v>105</v>
      </c>
      <c r="B29" s="110"/>
      <c r="C29" s="110"/>
      <c r="D29" s="110">
        <v>614</v>
      </c>
      <c r="E29" s="87" t="s">
        <v>85</v>
      </c>
      <c r="F29" s="289"/>
      <c r="G29" s="289"/>
      <c r="H29" s="289">
        <v>500</v>
      </c>
      <c r="I29" s="289">
        <v>500</v>
      </c>
      <c r="J29" s="289"/>
      <c r="K29" s="291"/>
      <c r="L29" s="291"/>
    </row>
    <row r="30" spans="1:12" ht="12.75">
      <c r="A30" s="125" t="s">
        <v>106</v>
      </c>
      <c r="B30" s="110">
        <v>41</v>
      </c>
      <c r="C30" s="110"/>
      <c r="D30" s="86">
        <v>620</v>
      </c>
      <c r="E30" s="87" t="s">
        <v>87</v>
      </c>
      <c r="F30" s="289">
        <v>5668.99</v>
      </c>
      <c r="G30" s="289">
        <v>6505.94</v>
      </c>
      <c r="H30" s="289">
        <v>5000</v>
      </c>
      <c r="I30" s="289">
        <v>5705</v>
      </c>
      <c r="J30" s="519">
        <v>6100</v>
      </c>
      <c r="K30" s="291">
        <v>6200</v>
      </c>
      <c r="L30" s="291">
        <v>6200</v>
      </c>
    </row>
    <row r="31" spans="1:12" ht="12.75">
      <c r="A31" s="125" t="s">
        <v>109</v>
      </c>
      <c r="B31" s="110">
        <v>41</v>
      </c>
      <c r="C31" s="110"/>
      <c r="D31" s="86">
        <v>642012</v>
      </c>
      <c r="E31" s="87" t="s">
        <v>789</v>
      </c>
      <c r="F31" s="289"/>
      <c r="G31" s="289">
        <v>1361.82</v>
      </c>
      <c r="H31" s="289"/>
      <c r="I31" s="289"/>
      <c r="J31" s="289"/>
      <c r="K31" s="291"/>
      <c r="L31" s="291"/>
    </row>
    <row r="32" spans="1:12" ht="12.75">
      <c r="A32" s="125" t="s">
        <v>112</v>
      </c>
      <c r="B32" s="110">
        <v>41</v>
      </c>
      <c r="C32" s="110"/>
      <c r="D32" s="110">
        <v>637016</v>
      </c>
      <c r="E32" s="87" t="s">
        <v>89</v>
      </c>
      <c r="F32" s="289">
        <v>205.08</v>
      </c>
      <c r="G32" s="289">
        <v>202.23</v>
      </c>
      <c r="H32" s="289">
        <v>230</v>
      </c>
      <c r="I32" s="289">
        <v>230</v>
      </c>
      <c r="J32" s="519">
        <v>300</v>
      </c>
      <c r="K32" s="291">
        <v>300</v>
      </c>
      <c r="L32" s="291">
        <v>300</v>
      </c>
    </row>
    <row r="33" spans="1:12" ht="12.75">
      <c r="A33" s="125" t="s">
        <v>114</v>
      </c>
      <c r="B33" s="110">
        <v>41</v>
      </c>
      <c r="C33" s="110"/>
      <c r="D33" s="110">
        <v>642015</v>
      </c>
      <c r="E33" s="87" t="s">
        <v>91</v>
      </c>
      <c r="F33" s="289">
        <v>0</v>
      </c>
      <c r="G33" s="289"/>
      <c r="H33" s="289">
        <v>100</v>
      </c>
      <c r="I33" s="289">
        <v>100</v>
      </c>
      <c r="J33" s="519">
        <v>100</v>
      </c>
      <c r="K33" s="291">
        <v>100</v>
      </c>
      <c r="L33" s="291">
        <v>100</v>
      </c>
    </row>
    <row r="34" spans="1:12" ht="12.75">
      <c r="A34" s="125" t="s">
        <v>116</v>
      </c>
      <c r="B34" s="110">
        <v>41</v>
      </c>
      <c r="C34" s="110"/>
      <c r="D34" s="110">
        <v>632003</v>
      </c>
      <c r="E34" s="87" t="s">
        <v>155</v>
      </c>
      <c r="F34" s="289">
        <v>483.65</v>
      </c>
      <c r="G34" s="289">
        <v>607.42</v>
      </c>
      <c r="H34" s="289">
        <v>480</v>
      </c>
      <c r="I34" s="289">
        <v>480</v>
      </c>
      <c r="J34" s="519">
        <v>480</v>
      </c>
      <c r="K34" s="291">
        <v>500</v>
      </c>
      <c r="L34" s="291">
        <v>500</v>
      </c>
    </row>
    <row r="35" spans="1:12" ht="12.75">
      <c r="A35" s="125" t="s">
        <v>118</v>
      </c>
      <c r="B35" s="110">
        <v>41</v>
      </c>
      <c r="C35" s="110"/>
      <c r="D35" s="110">
        <v>632001</v>
      </c>
      <c r="E35" s="87" t="s">
        <v>168</v>
      </c>
      <c r="F35" s="289">
        <v>252.29</v>
      </c>
      <c r="G35" s="289">
        <v>1000</v>
      </c>
      <c r="H35" s="289">
        <v>1000</v>
      </c>
      <c r="I35" s="289">
        <v>3000</v>
      </c>
      <c r="J35" s="519">
        <v>20000</v>
      </c>
      <c r="K35" s="291">
        <v>0</v>
      </c>
      <c r="L35" s="291">
        <v>0</v>
      </c>
    </row>
    <row r="36" spans="1:12" ht="12.75">
      <c r="A36" s="125" t="s">
        <v>120</v>
      </c>
      <c r="B36" s="110">
        <v>41</v>
      </c>
      <c r="C36" s="110"/>
      <c r="D36" s="110">
        <v>633006</v>
      </c>
      <c r="E36" s="87" t="s">
        <v>95</v>
      </c>
      <c r="F36" s="289">
        <v>588.87</v>
      </c>
      <c r="G36" s="289">
        <v>779.02</v>
      </c>
      <c r="H36" s="289">
        <v>600</v>
      </c>
      <c r="I36" s="289">
        <v>600</v>
      </c>
      <c r="J36" s="519">
        <v>600</v>
      </c>
      <c r="K36" s="291">
        <v>300</v>
      </c>
      <c r="L36" s="291">
        <v>300</v>
      </c>
    </row>
    <row r="37" spans="1:12" ht="12.75">
      <c r="A37" s="125" t="s">
        <v>122</v>
      </c>
      <c r="B37" s="110">
        <v>41</v>
      </c>
      <c r="C37" s="110"/>
      <c r="D37" s="110">
        <v>637002</v>
      </c>
      <c r="E37" s="87" t="s">
        <v>317</v>
      </c>
      <c r="F37" s="289">
        <v>2380.74</v>
      </c>
      <c r="G37" s="289">
        <v>4796.11</v>
      </c>
      <c r="H37" s="289">
        <v>4000</v>
      </c>
      <c r="I37" s="289">
        <v>4000</v>
      </c>
      <c r="J37" s="519">
        <v>4000</v>
      </c>
      <c r="K37" s="291">
        <v>3000</v>
      </c>
      <c r="L37" s="291">
        <v>3000</v>
      </c>
    </row>
    <row r="38" spans="1:12" ht="12.75">
      <c r="A38" s="125" t="s">
        <v>124</v>
      </c>
      <c r="B38" s="110">
        <v>41</v>
      </c>
      <c r="C38" s="110"/>
      <c r="D38" s="110">
        <v>637002</v>
      </c>
      <c r="E38" s="87" t="s">
        <v>318</v>
      </c>
      <c r="F38" s="289">
        <v>500</v>
      </c>
      <c r="G38" s="289">
        <v>431.13</v>
      </c>
      <c r="H38" s="289">
        <v>500</v>
      </c>
      <c r="I38" s="289">
        <v>500</v>
      </c>
      <c r="J38" s="519">
        <v>500</v>
      </c>
      <c r="K38" s="291">
        <v>500</v>
      </c>
      <c r="L38" s="291">
        <v>500</v>
      </c>
    </row>
    <row r="39" spans="1:12" ht="12.75">
      <c r="A39" s="125" t="s">
        <v>126</v>
      </c>
      <c r="B39" s="110">
        <v>41</v>
      </c>
      <c r="C39" s="110"/>
      <c r="D39" s="110">
        <v>637002</v>
      </c>
      <c r="E39" s="87" t="s">
        <v>319</v>
      </c>
      <c r="F39" s="289">
        <v>22.65</v>
      </c>
      <c r="G39" s="289">
        <v>137.49</v>
      </c>
      <c r="H39" s="289">
        <v>500</v>
      </c>
      <c r="I39" s="289">
        <v>500</v>
      </c>
      <c r="J39" s="519">
        <v>500</v>
      </c>
      <c r="K39" s="291">
        <v>500</v>
      </c>
      <c r="L39" s="291">
        <v>500</v>
      </c>
    </row>
    <row r="40" spans="1:12" ht="12.75">
      <c r="A40" s="125" t="s">
        <v>128</v>
      </c>
      <c r="B40" s="110">
        <v>41</v>
      </c>
      <c r="C40" s="110"/>
      <c r="D40" s="110">
        <v>637002</v>
      </c>
      <c r="E40" s="87" t="s">
        <v>320</v>
      </c>
      <c r="F40" s="289">
        <v>1324</v>
      </c>
      <c r="G40" s="289"/>
      <c r="H40" s="289">
        <v>1500</v>
      </c>
      <c r="I40" s="289">
        <v>1500</v>
      </c>
      <c r="J40" s="519">
        <v>1500</v>
      </c>
      <c r="K40" s="291">
        <v>2000</v>
      </c>
      <c r="L40" s="291">
        <v>2000</v>
      </c>
    </row>
    <row r="41" spans="1:13" s="106" customFormat="1" ht="12.75">
      <c r="A41" s="125" t="s">
        <v>130</v>
      </c>
      <c r="B41" s="110">
        <v>41</v>
      </c>
      <c r="C41" s="110"/>
      <c r="D41" s="102">
        <v>637014</v>
      </c>
      <c r="E41" s="135" t="s">
        <v>309</v>
      </c>
      <c r="F41" s="289">
        <v>1091.31</v>
      </c>
      <c r="G41" s="289">
        <v>948.64</v>
      </c>
      <c r="H41" s="289">
        <v>900</v>
      </c>
      <c r="I41" s="289">
        <v>900</v>
      </c>
      <c r="J41" s="519">
        <v>920</v>
      </c>
      <c r="K41" s="291">
        <v>1400</v>
      </c>
      <c r="L41" s="291">
        <v>1400</v>
      </c>
      <c r="M41"/>
    </row>
    <row r="42" spans="1:13" s="106" customFormat="1" ht="12.75">
      <c r="A42" s="125" t="s">
        <v>131</v>
      </c>
      <c r="B42" s="110">
        <v>111</v>
      </c>
      <c r="C42" s="110"/>
      <c r="D42" s="102">
        <v>637002</v>
      </c>
      <c r="E42" s="135" t="s">
        <v>321</v>
      </c>
      <c r="F42" s="289">
        <v>3650</v>
      </c>
      <c r="G42" s="289">
        <v>4800</v>
      </c>
      <c r="H42" s="289">
        <v>4500</v>
      </c>
      <c r="I42" s="289">
        <v>4500</v>
      </c>
      <c r="J42" s="519">
        <v>4500</v>
      </c>
      <c r="K42" s="291">
        <v>3500</v>
      </c>
      <c r="L42" s="291">
        <v>3500</v>
      </c>
      <c r="M42"/>
    </row>
    <row r="43" spans="1:13" s="106" customFormat="1" ht="12.75">
      <c r="A43" s="125" t="s">
        <v>213</v>
      </c>
      <c r="B43" s="85" t="s">
        <v>723</v>
      </c>
      <c r="C43" s="85"/>
      <c r="D43" s="102">
        <v>637002</v>
      </c>
      <c r="E43" s="135" t="s">
        <v>322</v>
      </c>
      <c r="F43" s="289"/>
      <c r="G43" s="289">
        <v>3500</v>
      </c>
      <c r="H43" s="289">
        <v>4000</v>
      </c>
      <c r="I43" s="289">
        <v>4000</v>
      </c>
      <c r="J43" s="519">
        <v>4000</v>
      </c>
      <c r="K43" s="291"/>
      <c r="L43" s="291"/>
      <c r="M43"/>
    </row>
    <row r="44" spans="1:13" s="106" customFormat="1" ht="12.75">
      <c r="A44" s="125" t="s">
        <v>133</v>
      </c>
      <c r="B44" s="85" t="s">
        <v>734</v>
      </c>
      <c r="C44" s="85"/>
      <c r="D44" s="102">
        <v>637002</v>
      </c>
      <c r="E44" s="135" t="s">
        <v>322</v>
      </c>
      <c r="F44" s="289">
        <v>2504.62</v>
      </c>
      <c r="G44" s="289">
        <v>500</v>
      </c>
      <c r="H44" s="289">
        <v>0</v>
      </c>
      <c r="I44" s="289">
        <v>0</v>
      </c>
      <c r="J44" s="519">
        <v>500</v>
      </c>
      <c r="K44" s="291">
        <v>3000</v>
      </c>
      <c r="L44" s="291">
        <v>3000</v>
      </c>
      <c r="M44"/>
    </row>
    <row r="45" spans="1:13" s="106" customFormat="1" ht="12.75">
      <c r="A45" s="125" t="s">
        <v>172</v>
      </c>
      <c r="B45" s="85" t="s">
        <v>724</v>
      </c>
      <c r="C45" s="85"/>
      <c r="D45" s="102">
        <v>637004</v>
      </c>
      <c r="E45" s="135" t="s">
        <v>897</v>
      </c>
      <c r="F45" s="289"/>
      <c r="G45" s="289">
        <v>662.23</v>
      </c>
      <c r="H45" s="289"/>
      <c r="I45" s="289">
        <v>500</v>
      </c>
      <c r="J45" s="519">
        <v>500</v>
      </c>
      <c r="K45" s="291"/>
      <c r="L45" s="291"/>
      <c r="M45"/>
    </row>
    <row r="46" spans="1:13" s="106" customFormat="1" ht="12.75">
      <c r="A46" s="125" t="s">
        <v>134</v>
      </c>
      <c r="B46" s="110">
        <v>111</v>
      </c>
      <c r="C46" s="110"/>
      <c r="D46" s="102">
        <v>637004</v>
      </c>
      <c r="E46" s="135" t="s">
        <v>145</v>
      </c>
      <c r="F46" s="289">
        <v>150</v>
      </c>
      <c r="G46" s="289"/>
      <c r="H46" s="289">
        <v>0</v>
      </c>
      <c r="I46" s="289">
        <v>0</v>
      </c>
      <c r="J46" s="289"/>
      <c r="K46" s="291">
        <v>200</v>
      </c>
      <c r="L46" s="291">
        <v>200</v>
      </c>
      <c r="M46"/>
    </row>
    <row r="47" spans="1:12" ht="12.75">
      <c r="A47" s="125" t="s">
        <v>135</v>
      </c>
      <c r="B47" s="81"/>
      <c r="C47" s="82" t="s">
        <v>218</v>
      </c>
      <c r="D47" s="689" t="s">
        <v>822</v>
      </c>
      <c r="E47" s="689"/>
      <c r="F47" s="288">
        <f aca="true" t="shared" si="6" ref="F47:L47">SUM(F48)</f>
        <v>0</v>
      </c>
      <c r="G47" s="288">
        <f t="shared" si="6"/>
        <v>0</v>
      </c>
      <c r="H47" s="288">
        <f t="shared" si="6"/>
        <v>25400</v>
      </c>
      <c r="I47" s="288">
        <f t="shared" si="6"/>
        <v>41145</v>
      </c>
      <c r="J47" s="288">
        <f t="shared" si="6"/>
        <v>27400</v>
      </c>
      <c r="K47" s="288">
        <f t="shared" si="6"/>
        <v>27600</v>
      </c>
      <c r="L47" s="288">
        <f t="shared" si="6"/>
        <v>27600</v>
      </c>
    </row>
    <row r="48" spans="1:12" ht="12.75">
      <c r="A48" s="125" t="s">
        <v>136</v>
      </c>
      <c r="B48" s="81"/>
      <c r="C48" s="85"/>
      <c r="D48" s="692" t="s">
        <v>822</v>
      </c>
      <c r="E48" s="692"/>
      <c r="F48" s="292">
        <f aca="true" t="shared" si="7" ref="F48:L48">SUM(F49:F62)</f>
        <v>0</v>
      </c>
      <c r="G48" s="292">
        <f t="shared" si="7"/>
        <v>0</v>
      </c>
      <c r="H48" s="292">
        <f t="shared" si="7"/>
        <v>25400</v>
      </c>
      <c r="I48" s="292">
        <f t="shared" si="7"/>
        <v>41145</v>
      </c>
      <c r="J48" s="292">
        <f t="shared" si="7"/>
        <v>27400</v>
      </c>
      <c r="K48" s="292">
        <f t="shared" si="7"/>
        <v>27600</v>
      </c>
      <c r="L48" s="292">
        <f t="shared" si="7"/>
        <v>27600</v>
      </c>
    </row>
    <row r="49" spans="1:12" ht="12.75">
      <c r="A49" s="125" t="s">
        <v>177</v>
      </c>
      <c r="B49" s="474">
        <v>41</v>
      </c>
      <c r="C49" s="91"/>
      <c r="D49" s="92">
        <v>611</v>
      </c>
      <c r="E49" s="93" t="s">
        <v>81</v>
      </c>
      <c r="F49" s="289">
        <v>0</v>
      </c>
      <c r="G49" s="289"/>
      <c r="H49" s="289">
        <v>15000</v>
      </c>
      <c r="I49" s="289">
        <v>19000</v>
      </c>
      <c r="J49" s="519">
        <v>15000</v>
      </c>
      <c r="K49" s="289">
        <v>15000</v>
      </c>
      <c r="L49" s="289">
        <v>15000</v>
      </c>
    </row>
    <row r="50" spans="1:12" ht="12.75">
      <c r="A50" s="125" t="s">
        <v>180</v>
      </c>
      <c r="B50" s="475">
        <v>41</v>
      </c>
      <c r="C50" s="85"/>
      <c r="D50" s="110">
        <v>612001</v>
      </c>
      <c r="E50" s="87" t="s">
        <v>83</v>
      </c>
      <c r="F50" s="289">
        <v>0</v>
      </c>
      <c r="G50" s="289"/>
      <c r="H50" s="289">
        <v>2000</v>
      </c>
      <c r="I50" s="289">
        <v>3200</v>
      </c>
      <c r="J50" s="519">
        <v>2000</v>
      </c>
      <c r="K50" s="289">
        <v>2000</v>
      </c>
      <c r="L50" s="289">
        <v>2000</v>
      </c>
    </row>
    <row r="51" spans="1:12" ht="12.75">
      <c r="A51" s="125" t="s">
        <v>182</v>
      </c>
      <c r="B51" s="475">
        <v>41</v>
      </c>
      <c r="C51" s="85"/>
      <c r="D51" s="110">
        <v>612002</v>
      </c>
      <c r="E51" s="87" t="s">
        <v>190</v>
      </c>
      <c r="F51" s="289">
        <v>0</v>
      </c>
      <c r="G51" s="289"/>
      <c r="H51" s="289">
        <v>500</v>
      </c>
      <c r="I51" s="289">
        <v>500</v>
      </c>
      <c r="J51" s="519">
        <v>500</v>
      </c>
      <c r="K51" s="289">
        <v>500</v>
      </c>
      <c r="L51" s="289">
        <v>500</v>
      </c>
    </row>
    <row r="52" spans="1:12" ht="12.75">
      <c r="A52" s="125" t="s">
        <v>138</v>
      </c>
      <c r="B52" s="475">
        <v>41</v>
      </c>
      <c r="C52" s="85"/>
      <c r="D52" s="86">
        <v>614</v>
      </c>
      <c r="E52" s="87" t="s">
        <v>85</v>
      </c>
      <c r="F52" s="289">
        <v>0</v>
      </c>
      <c r="G52" s="289"/>
      <c r="H52" s="289">
        <v>500</v>
      </c>
      <c r="I52" s="289">
        <v>500</v>
      </c>
      <c r="J52" s="519">
        <v>500</v>
      </c>
      <c r="K52" s="289">
        <v>500</v>
      </c>
      <c r="L52" s="289">
        <v>500</v>
      </c>
    </row>
    <row r="53" spans="1:12" ht="12.75">
      <c r="A53" s="125" t="s">
        <v>215</v>
      </c>
      <c r="B53" s="475">
        <v>41</v>
      </c>
      <c r="C53" s="85"/>
      <c r="D53" s="86">
        <v>620</v>
      </c>
      <c r="E53" s="87" t="s">
        <v>87</v>
      </c>
      <c r="F53" s="289">
        <v>0</v>
      </c>
      <c r="G53" s="289"/>
      <c r="H53" s="289">
        <v>6000</v>
      </c>
      <c r="I53" s="289">
        <v>7500</v>
      </c>
      <c r="J53" s="519">
        <v>6000</v>
      </c>
      <c r="K53" s="289">
        <v>6000</v>
      </c>
      <c r="L53" s="289">
        <v>6000</v>
      </c>
    </row>
    <row r="54" spans="1:12" ht="12.75">
      <c r="A54" s="125" t="s">
        <v>140</v>
      </c>
      <c r="B54" s="475"/>
      <c r="C54" s="85"/>
      <c r="D54" s="86">
        <v>633006</v>
      </c>
      <c r="E54" s="87" t="s">
        <v>95</v>
      </c>
      <c r="F54" s="289"/>
      <c r="G54" s="289"/>
      <c r="H54" s="289"/>
      <c r="I54" s="289">
        <v>200</v>
      </c>
      <c r="J54" s="519">
        <v>200</v>
      </c>
      <c r="K54" s="289">
        <v>200</v>
      </c>
      <c r="L54" s="289">
        <v>200</v>
      </c>
    </row>
    <row r="55" spans="1:12" s="94" customFormat="1" ht="12.75">
      <c r="A55" s="125" t="s">
        <v>141</v>
      </c>
      <c r="B55" s="475">
        <v>41</v>
      </c>
      <c r="C55" s="85"/>
      <c r="D55" s="86">
        <v>633006</v>
      </c>
      <c r="E55" s="87" t="s">
        <v>902</v>
      </c>
      <c r="F55" s="293">
        <v>0</v>
      </c>
      <c r="G55" s="293"/>
      <c r="H55" s="293"/>
      <c r="I55" s="293">
        <v>1000</v>
      </c>
      <c r="J55" s="524">
        <v>2000</v>
      </c>
      <c r="K55" s="293">
        <v>2000</v>
      </c>
      <c r="L55" s="293">
        <v>2000</v>
      </c>
    </row>
    <row r="56" spans="1:12" s="94" customFormat="1" ht="12.75">
      <c r="A56" s="125" t="s">
        <v>142</v>
      </c>
      <c r="B56" s="475">
        <v>71</v>
      </c>
      <c r="C56" s="85"/>
      <c r="D56" s="86">
        <v>633006</v>
      </c>
      <c r="E56" s="87" t="s">
        <v>902</v>
      </c>
      <c r="F56" s="293"/>
      <c r="G56" s="293"/>
      <c r="H56" s="293"/>
      <c r="I56" s="293">
        <v>1000</v>
      </c>
      <c r="J56" s="524"/>
      <c r="K56" s="293"/>
      <c r="L56" s="293"/>
    </row>
    <row r="57" spans="1:12" s="94" customFormat="1" ht="12.75">
      <c r="A57" s="125" t="s">
        <v>219</v>
      </c>
      <c r="B57" s="475">
        <v>41</v>
      </c>
      <c r="C57" s="85"/>
      <c r="D57" s="110">
        <v>637016</v>
      </c>
      <c r="E57" s="87" t="s">
        <v>89</v>
      </c>
      <c r="F57" s="293"/>
      <c r="G57" s="293"/>
      <c r="H57" s="293">
        <v>200</v>
      </c>
      <c r="I57" s="293">
        <v>200</v>
      </c>
      <c r="J57" s="524">
        <v>200</v>
      </c>
      <c r="K57" s="293">
        <v>200</v>
      </c>
      <c r="L57" s="293">
        <v>200</v>
      </c>
    </row>
    <row r="58" spans="1:12" s="94" customFormat="1" ht="12.75">
      <c r="A58" s="125" t="s">
        <v>144</v>
      </c>
      <c r="B58" s="475">
        <v>41</v>
      </c>
      <c r="C58" s="85"/>
      <c r="D58" s="110">
        <v>642015</v>
      </c>
      <c r="E58" s="87" t="s">
        <v>91</v>
      </c>
      <c r="F58" s="293"/>
      <c r="G58" s="293"/>
      <c r="H58" s="293">
        <v>200</v>
      </c>
      <c r="I58" s="293">
        <v>350</v>
      </c>
      <c r="J58" s="524">
        <v>200</v>
      </c>
      <c r="K58" s="293">
        <v>200</v>
      </c>
      <c r="L58" s="293">
        <v>200</v>
      </c>
    </row>
    <row r="59" spans="1:12" s="94" customFormat="1" ht="12.75">
      <c r="A59" s="125" t="s">
        <v>220</v>
      </c>
      <c r="B59" s="475"/>
      <c r="C59" s="85"/>
      <c r="D59" s="110">
        <v>637004</v>
      </c>
      <c r="E59" s="87" t="s">
        <v>171</v>
      </c>
      <c r="F59" s="293"/>
      <c r="G59" s="293"/>
      <c r="H59" s="293"/>
      <c r="I59" s="293">
        <v>300</v>
      </c>
      <c r="J59" s="524"/>
      <c r="K59" s="293"/>
      <c r="L59" s="293"/>
    </row>
    <row r="60" spans="1:12" s="94" customFormat="1" ht="12.75">
      <c r="A60" s="125" t="s">
        <v>146</v>
      </c>
      <c r="B60" s="475">
        <v>41</v>
      </c>
      <c r="C60" s="85"/>
      <c r="D60" s="110">
        <v>637014</v>
      </c>
      <c r="E60" s="87" t="s">
        <v>93</v>
      </c>
      <c r="F60" s="293"/>
      <c r="G60" s="293"/>
      <c r="H60" s="293">
        <v>900</v>
      </c>
      <c r="I60" s="293">
        <v>900</v>
      </c>
      <c r="J60" s="524">
        <v>700</v>
      </c>
      <c r="K60" s="293">
        <v>900</v>
      </c>
      <c r="L60" s="293">
        <v>900</v>
      </c>
    </row>
    <row r="61" spans="1:12" s="94" customFormat="1" ht="12.75">
      <c r="A61" s="125" t="s">
        <v>222</v>
      </c>
      <c r="B61" s="475">
        <v>41</v>
      </c>
      <c r="C61" s="85"/>
      <c r="D61" s="110">
        <v>632003</v>
      </c>
      <c r="E61" s="87" t="s">
        <v>155</v>
      </c>
      <c r="F61" s="293"/>
      <c r="G61" s="293"/>
      <c r="H61" s="293">
        <v>100</v>
      </c>
      <c r="I61" s="293">
        <v>100</v>
      </c>
      <c r="J61" s="524">
        <v>100</v>
      </c>
      <c r="K61" s="293">
        <v>100</v>
      </c>
      <c r="L61" s="293">
        <v>100</v>
      </c>
    </row>
    <row r="62" spans="1:12" s="94" customFormat="1" ht="12.75">
      <c r="A62" s="125" t="s">
        <v>223</v>
      </c>
      <c r="B62" s="475">
        <v>41</v>
      </c>
      <c r="C62" s="85"/>
      <c r="D62" s="110">
        <v>642012</v>
      </c>
      <c r="E62" s="87" t="s">
        <v>217</v>
      </c>
      <c r="F62" s="293"/>
      <c r="G62" s="293"/>
      <c r="H62" s="293"/>
      <c r="I62" s="293">
        <v>6395</v>
      </c>
      <c r="J62" s="524"/>
      <c r="K62" s="293"/>
      <c r="L62" s="293"/>
    </row>
    <row r="63" spans="1:12" ht="12.75">
      <c r="A63" s="125" t="s">
        <v>225</v>
      </c>
      <c r="B63" s="99"/>
      <c r="C63" s="100" t="s">
        <v>323</v>
      </c>
      <c r="D63" s="82" t="s">
        <v>324</v>
      </c>
      <c r="E63" s="118"/>
      <c r="F63" s="288">
        <f aca="true" t="shared" si="8" ref="F63:L63">F64+F70</f>
        <v>528.65</v>
      </c>
      <c r="G63" s="288">
        <f t="shared" si="8"/>
        <v>230.15</v>
      </c>
      <c r="H63" s="288">
        <f t="shared" si="8"/>
        <v>0</v>
      </c>
      <c r="I63" s="288">
        <f t="shared" si="8"/>
        <v>0</v>
      </c>
      <c r="J63" s="288">
        <f t="shared" si="8"/>
        <v>0</v>
      </c>
      <c r="K63" s="288">
        <f t="shared" si="8"/>
        <v>0</v>
      </c>
      <c r="L63" s="288">
        <f t="shared" si="8"/>
        <v>0</v>
      </c>
    </row>
    <row r="64" spans="1:12" ht="12.75">
      <c r="A64" s="125" t="s">
        <v>227</v>
      </c>
      <c r="B64" s="99"/>
      <c r="C64" s="136"/>
      <c r="D64" s="684" t="s">
        <v>325</v>
      </c>
      <c r="E64" s="684"/>
      <c r="F64" s="292">
        <f aca="true" t="shared" si="9" ref="F64:L64">SUM(F65:F69)</f>
        <v>528.65</v>
      </c>
      <c r="G64" s="292">
        <f t="shared" si="9"/>
        <v>230.15</v>
      </c>
      <c r="H64" s="292">
        <f t="shared" si="9"/>
        <v>0</v>
      </c>
      <c r="I64" s="292">
        <f t="shared" si="9"/>
        <v>0</v>
      </c>
      <c r="J64" s="292">
        <f t="shared" si="9"/>
        <v>0</v>
      </c>
      <c r="K64" s="292">
        <f t="shared" si="9"/>
        <v>0</v>
      </c>
      <c r="L64" s="292">
        <f t="shared" si="9"/>
        <v>0</v>
      </c>
    </row>
    <row r="65" spans="1:12" ht="12.75">
      <c r="A65" s="125" t="s">
        <v>228</v>
      </c>
      <c r="B65" s="99">
        <v>41</v>
      </c>
      <c r="C65" s="101"/>
      <c r="D65" s="101">
        <v>631002</v>
      </c>
      <c r="E65" s="93" t="s">
        <v>137</v>
      </c>
      <c r="F65" s="289">
        <v>528.65</v>
      </c>
      <c r="G65" s="289">
        <v>230.15</v>
      </c>
      <c r="H65" s="289"/>
      <c r="I65" s="289"/>
      <c r="J65" s="289"/>
      <c r="K65" s="291"/>
      <c r="L65" s="291"/>
    </row>
    <row r="66" spans="1:12" ht="12.75">
      <c r="A66" s="125" t="s">
        <v>231</v>
      </c>
      <c r="B66" s="99">
        <v>41</v>
      </c>
      <c r="C66" s="101"/>
      <c r="D66" s="101">
        <v>634001</v>
      </c>
      <c r="E66" s="93" t="s">
        <v>326</v>
      </c>
      <c r="F66" s="289">
        <v>0</v>
      </c>
      <c r="G66" s="289"/>
      <c r="H66" s="289"/>
      <c r="I66" s="289"/>
      <c r="J66" s="289"/>
      <c r="K66" s="291"/>
      <c r="L66" s="291"/>
    </row>
    <row r="67" spans="1:12" ht="12.75">
      <c r="A67" s="125" t="s">
        <v>233</v>
      </c>
      <c r="B67" s="99">
        <v>41</v>
      </c>
      <c r="C67" s="101"/>
      <c r="D67" s="101">
        <v>637004</v>
      </c>
      <c r="E67" s="93" t="s">
        <v>145</v>
      </c>
      <c r="F67" s="289">
        <v>0</v>
      </c>
      <c r="G67" s="289"/>
      <c r="H67" s="289"/>
      <c r="I67" s="289"/>
      <c r="J67" s="289"/>
      <c r="K67" s="291"/>
      <c r="L67" s="291"/>
    </row>
    <row r="68" spans="1:12" ht="12.75">
      <c r="A68" s="125" t="s">
        <v>234</v>
      </c>
      <c r="B68" s="99">
        <v>41</v>
      </c>
      <c r="C68" s="101"/>
      <c r="D68" s="101">
        <v>637027</v>
      </c>
      <c r="E68" s="93" t="s">
        <v>147</v>
      </c>
      <c r="F68" s="289">
        <v>0</v>
      </c>
      <c r="G68" s="289"/>
      <c r="H68" s="289"/>
      <c r="I68" s="289"/>
      <c r="J68" s="289"/>
      <c r="K68" s="291"/>
      <c r="L68" s="291"/>
    </row>
    <row r="69" spans="1:12" ht="13.5" thickBot="1">
      <c r="A69" s="125" t="s">
        <v>236</v>
      </c>
      <c r="B69" s="137">
        <v>41</v>
      </c>
      <c r="C69" s="138"/>
      <c r="D69" s="138">
        <v>637036</v>
      </c>
      <c r="E69" s="139" t="s">
        <v>327</v>
      </c>
      <c r="F69" s="349">
        <v>0</v>
      </c>
      <c r="G69" s="349"/>
      <c r="H69" s="349"/>
      <c r="I69" s="349"/>
      <c r="J69" s="349"/>
      <c r="K69" s="394"/>
      <c r="L69" s="394"/>
    </row>
    <row r="70" spans="1:12" ht="12.75">
      <c r="A70" s="125" t="s">
        <v>237</v>
      </c>
      <c r="B70" s="99"/>
      <c r="C70" s="101"/>
      <c r="D70" s="684" t="s">
        <v>328</v>
      </c>
      <c r="E70" s="684"/>
      <c r="F70" s="292">
        <f aca="true" t="shared" si="10" ref="F70:L70">SUM(F71:F73)</f>
        <v>0</v>
      </c>
      <c r="G70" s="292">
        <f t="shared" si="10"/>
        <v>0</v>
      </c>
      <c r="H70" s="292">
        <f t="shared" si="10"/>
        <v>0</v>
      </c>
      <c r="I70" s="292">
        <f t="shared" si="10"/>
        <v>0</v>
      </c>
      <c r="J70" s="292">
        <f t="shared" si="10"/>
        <v>0</v>
      </c>
      <c r="K70" s="292">
        <f t="shared" si="10"/>
        <v>0</v>
      </c>
      <c r="L70" s="292">
        <f t="shared" si="10"/>
        <v>0</v>
      </c>
    </row>
    <row r="71" spans="1:12" ht="12.75">
      <c r="A71" s="125" t="s">
        <v>238</v>
      </c>
      <c r="B71" s="99">
        <v>41</v>
      </c>
      <c r="C71" s="101"/>
      <c r="D71" s="101">
        <v>633006</v>
      </c>
      <c r="E71" s="93" t="s">
        <v>95</v>
      </c>
      <c r="F71" s="289">
        <v>0</v>
      </c>
      <c r="G71" s="289"/>
      <c r="H71" s="289"/>
      <c r="I71" s="289"/>
      <c r="J71" s="289"/>
      <c r="K71" s="291"/>
      <c r="L71" s="291"/>
    </row>
    <row r="72" spans="1:12" ht="12.75">
      <c r="A72" s="125" t="s">
        <v>239</v>
      </c>
      <c r="B72" s="99">
        <v>41</v>
      </c>
      <c r="C72" s="101"/>
      <c r="D72" s="101">
        <v>637002</v>
      </c>
      <c r="E72" s="93" t="s">
        <v>329</v>
      </c>
      <c r="F72" s="289">
        <v>0</v>
      </c>
      <c r="G72" s="289"/>
      <c r="H72" s="289"/>
      <c r="I72" s="289"/>
      <c r="J72" s="289"/>
      <c r="K72" s="291"/>
      <c r="L72" s="291"/>
    </row>
    <row r="73" spans="1:12" ht="12.75">
      <c r="A73" s="125" t="s">
        <v>240</v>
      </c>
      <c r="B73" s="99">
        <v>41</v>
      </c>
      <c r="C73" s="101"/>
      <c r="D73" s="101">
        <v>637036</v>
      </c>
      <c r="E73" s="93" t="s">
        <v>327</v>
      </c>
      <c r="F73" s="289">
        <v>0</v>
      </c>
      <c r="G73" s="289"/>
      <c r="H73" s="289"/>
      <c r="I73" s="289"/>
      <c r="J73" s="289"/>
      <c r="K73" s="291"/>
      <c r="L73" s="291"/>
    </row>
  </sheetData>
  <sheetProtection selectLockedCells="1" selectUnlockedCells="1"/>
  <mergeCells count="23">
    <mergeCell ref="A1:K1"/>
    <mergeCell ref="A3:A6"/>
    <mergeCell ref="B3:C6"/>
    <mergeCell ref="D3:E6"/>
    <mergeCell ref="F3:L3"/>
    <mergeCell ref="G5:G6"/>
    <mergeCell ref="L5:L6"/>
    <mergeCell ref="D70:E70"/>
    <mergeCell ref="J5:J6"/>
    <mergeCell ref="B7:E7"/>
    <mergeCell ref="C8:E8"/>
    <mergeCell ref="D9:E9"/>
    <mergeCell ref="D48:E48"/>
    <mergeCell ref="D64:E64"/>
    <mergeCell ref="D25:E25"/>
    <mergeCell ref="F5:F6"/>
    <mergeCell ref="D24:E24"/>
    <mergeCell ref="D47:E47"/>
    <mergeCell ref="D12:E12"/>
    <mergeCell ref="I5:I6"/>
    <mergeCell ref="H5:H6"/>
    <mergeCell ref="K5:K6"/>
    <mergeCell ref="F4:L4"/>
  </mergeCells>
  <printOptions horizontalCentered="1"/>
  <pageMargins left="0" right="0" top="0.1968503937007874" bottom="0.5905511811023623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TOMEKOVÁ Monika</dc:creator>
  <cp:keywords/>
  <dc:description/>
  <cp:lastModifiedBy>TOMEKOVÁ Monika</cp:lastModifiedBy>
  <cp:lastPrinted>2016-12-02T10:58:41Z</cp:lastPrinted>
  <dcterms:created xsi:type="dcterms:W3CDTF">2014-10-01T07:25:10Z</dcterms:created>
  <dcterms:modified xsi:type="dcterms:W3CDTF">2016-12-02T10:58:50Z</dcterms:modified>
  <cp:category/>
  <cp:version/>
  <cp:contentType/>
  <cp:contentStatus/>
</cp:coreProperties>
</file>